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09"/>
  <workbookPr filterPrivacy="1"/>
  <xr:revisionPtr revIDLastSave="5" documentId="8_{097B12B7-E698-48CC-97EB-1D1E1279857D}" xr6:coauthVersionLast="47" xr6:coauthVersionMax="47" xr10:uidLastSave="{544A12CE-726A-49DF-8F72-5DB407C27A30}"/>
  <bookViews>
    <workbookView xWindow="25800" yWindow="0" windowWidth="25800" windowHeight="21000" xr2:uid="{00000000-000D-0000-FFFF-FFFF00000000}"/>
  </bookViews>
  <sheets>
    <sheet name="Toelichting gebruik" sheetId="1" r:id="rId1"/>
    <sheet name="Afwegingskader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4" l="1"/>
  <c r="C65" i="4"/>
  <c r="E9" i="4"/>
  <c r="D53" i="4" l="1"/>
  <c r="D50" i="4"/>
  <c r="D47" i="4"/>
  <c r="C62" i="4" l="1"/>
  <c r="E8" i="4"/>
  <c r="G8" i="4" l="1"/>
  <c r="G9" i="4"/>
  <c r="G13" i="4"/>
  <c r="E13" i="4" s="1"/>
  <c r="G14" i="4"/>
  <c r="E14" i="4" s="1"/>
  <c r="G15" i="4"/>
  <c r="E15" i="4" s="1"/>
  <c r="G16" i="4"/>
  <c r="E16" i="4" s="1"/>
  <c r="G17" i="4"/>
  <c r="E17" i="4" s="1"/>
  <c r="G18" i="4"/>
  <c r="G19" i="4"/>
  <c r="E19" i="4" s="1"/>
  <c r="G23" i="4"/>
  <c r="E23" i="4" s="1"/>
  <c r="G24" i="4"/>
  <c r="E24" i="4" s="1"/>
  <c r="G25" i="4"/>
  <c r="E25" i="4" s="1"/>
  <c r="G26" i="4"/>
  <c r="E26" i="4" s="1"/>
  <c r="G27" i="4"/>
  <c r="E27" i="4" s="1"/>
  <c r="G28" i="4"/>
  <c r="E28" i="4" s="1"/>
  <c r="G29" i="4"/>
  <c r="E29" i="4" s="1"/>
  <c r="G33" i="4"/>
  <c r="E33" i="4" s="1"/>
  <c r="G34" i="4"/>
  <c r="E34" i="4" s="1"/>
  <c r="G35" i="4"/>
  <c r="E35" i="4" s="1"/>
  <c r="G36" i="4"/>
  <c r="E36" i="4" s="1"/>
  <c r="G37" i="4"/>
  <c r="E37" i="4" s="1"/>
  <c r="G38" i="4"/>
  <c r="E38" i="4" s="1"/>
  <c r="G39" i="4"/>
  <c r="E39" i="4" s="1"/>
  <c r="E18" i="4"/>
  <c r="B50" i="4" l="1"/>
  <c r="B47" i="4"/>
  <c r="B53" i="4"/>
  <c r="B62" i="4" l="1"/>
</calcChain>
</file>

<file path=xl/sharedStrings.xml><?xml version="1.0" encoding="utf-8"?>
<sst xmlns="http://schemas.openxmlformats.org/spreadsheetml/2006/main" count="106" uniqueCount="81">
  <si>
    <t>Afwegingskader - Toelichting gebruik model</t>
  </si>
  <si>
    <t>Toelichting model</t>
  </si>
  <si>
    <t>Dit afwegingskader kunt u gebruiken in de eerste fase van een investeringsbeslissing / de projectontwikkelingsfase.</t>
  </si>
  <si>
    <t>Met dit afwegingskader kijken we naar verschillende aspecten van een investeringsbeslissing. In ieder geval komen de volgende drie drivers/hoofdindicatoren aan bod:</t>
  </si>
  <si>
    <r>
      <rPr>
        <b/>
        <sz val="11"/>
        <color theme="1"/>
        <rFont val="Univers"/>
        <family val="2"/>
      </rPr>
      <t>Driver 1</t>
    </r>
    <r>
      <rPr>
        <sz val="11"/>
        <color theme="1"/>
        <rFont val="Univers"/>
        <family val="2"/>
      </rPr>
      <t>: portefeuilleafwegingen</t>
    </r>
  </si>
  <si>
    <r>
      <rPr>
        <b/>
        <sz val="11"/>
        <color theme="1"/>
        <rFont val="Univers"/>
        <family val="2"/>
      </rPr>
      <t>Driver 2</t>
    </r>
    <r>
      <rPr>
        <sz val="11"/>
        <color theme="1"/>
        <rFont val="Univers"/>
        <family val="2"/>
      </rPr>
      <t>: projectspecifieke afwegingen</t>
    </r>
  </si>
  <si>
    <r>
      <rPr>
        <b/>
        <sz val="11"/>
        <color theme="1"/>
        <rFont val="Univers"/>
        <family val="2"/>
      </rPr>
      <t>Driver 3</t>
    </r>
    <r>
      <rPr>
        <sz val="11"/>
        <color theme="1"/>
        <rFont val="Univers"/>
        <family val="2"/>
      </rPr>
      <t>: financiële afwegingen</t>
    </r>
  </si>
  <si>
    <t xml:space="preserve">Iedere indicator krijgt een score op basis van uw input. Vervolgens worden de scores van alle indicatoren bij elkaar opgeteld, waarna kritische grenswaarden worden geformuleerd. </t>
  </si>
  <si>
    <t xml:space="preserve">Op basis van deze kritische grenswaarden kunt u besluiten in hoeverre u de mogelijkheden tot realisatie van het project nader gaat verkennen. </t>
  </si>
  <si>
    <r>
      <t xml:space="preserve">Ook kunnen verschillende potentiële projecten kunnen worden vergeleken ten opzichte van elkaar. </t>
    </r>
    <r>
      <rPr>
        <b/>
        <sz val="11"/>
        <color theme="1"/>
        <rFont val="Univers"/>
        <family val="2"/>
      </rPr>
      <t xml:space="preserve">Dit model biedt handvatten voor verder gesprek. Waar liggen de discussiepunten? </t>
    </r>
  </si>
  <si>
    <t xml:space="preserve">Wees uzelf bewust van de momentopname van het project. De situatie op de woningmarkt kan snel veranderen waardoor herbeoordeling nodig kan zijn. </t>
  </si>
  <si>
    <t>Het model is bedoeld als opmaat voor verdiepend gesprek. Niet iedere indicator hoeft verplicht te worden ingevuld. Daarnaast kunt u zelf handmatig afwegingen toevoegen.</t>
  </si>
  <si>
    <t>Tab Afwegingskader</t>
  </si>
  <si>
    <t>Scoring van de indicatoren</t>
  </si>
  <si>
    <t>Op het volgende tabblad kunt u het afwegingskader invulllen</t>
  </si>
  <si>
    <t>In kolom C stellen we een aantal vragen. Op elke vraag kunt u "Ja", "Nee" of "Niet van toepassing" antwoorden door middel van een drop down menu (oranje cellen in kolom D)</t>
  </si>
  <si>
    <t>We beginnen het afwegingskader met twee belangrijke vragen over de eisen van de toezichthouders en financiers.</t>
  </si>
  <si>
    <t>Als het project niet voldoet aan de eisen van één of beide partijen, verschijnt er een waarschuwing in kolom E en is verdere afstemming nodig over de doorgang van het project.</t>
  </si>
  <si>
    <t xml:space="preserve">Hierna stellen we een aantal vragen per hoofdindicator/driver. De score van het project loopt op naarmate u meer vragen met "Ja" kunt beantwoorden. </t>
  </si>
  <si>
    <t xml:space="preserve">In Kolom F kunt u een nadere toelichting geven per indicator. </t>
  </si>
  <si>
    <t>Weging van indicatoren</t>
  </si>
  <si>
    <t xml:space="preserve">U kunt bepaalde indicatoren zwaarder laten wegen dan andere. Dit past u aan in kolom B. </t>
  </si>
  <si>
    <t>Indien u in kolom D "Niet van toepassing" invult, pas dan de weging van de indicator handmatig aan naar 0</t>
  </si>
  <si>
    <t>Scoreberekening</t>
  </si>
  <si>
    <t>Wanneer u alle vragen hebt beantwoord, wordt er automatisch een (sub)totaalscore berekend vanaf cel B46.</t>
  </si>
  <si>
    <t xml:space="preserve">U kunt een bepaalde complete driver zwaarder laten meewegen dan de ander. Dit past u aan in kolom C. </t>
  </si>
  <si>
    <t>De optelsom van de drie drivers vormt de totaalscore. De verhouding tussen de totaalscore en de maximaal te behalen score vormt de basis voor de eindbeoordeling.</t>
  </si>
  <si>
    <t>U kun nu zelf kritische grenswaarden formuleren in cellen B70 &amp; B71. In de standaard setting staan ze op 50% en 75%. Dit betekent:</t>
  </si>
  <si>
    <t>Scoort uw project minder dan de helft van het totaal aantal punten? Heroverweeg dan verdere energie in het project te steken.</t>
  </si>
  <si>
    <t xml:space="preserve">Scoort uw project meer dan 75% van het totaal aantal punten? Kansrijk project om verder uit te werken! Scoort uw project hiertussenin? Verken dan de mogelijkheden nader. </t>
  </si>
  <si>
    <t>Weging indicator</t>
  </si>
  <si>
    <t>Indicator</t>
  </si>
  <si>
    <t>Ja, nee of niet van toepassing</t>
  </si>
  <si>
    <t>Score indicator (wordt automatisch berekend)</t>
  </si>
  <si>
    <t>Toelichting</t>
  </si>
  <si>
    <t>Score</t>
  </si>
  <si>
    <t>0. Eisen toezichthouders / financieringsruimte</t>
  </si>
  <si>
    <t>Is het project opgenomen in de meerjarenbegroting en dPi en voldoet het  aan de eisen voor niet-DAEB van AW/WSW? Denk aan LTV van 75% en ICR van 1,8.</t>
  </si>
  <si>
    <t>Ja</t>
  </si>
  <si>
    <r>
      <t xml:space="preserve">Voldoet het project aan de financiële eisen van de financier? </t>
    </r>
    <r>
      <rPr>
        <b/>
        <sz val="12"/>
        <color theme="1"/>
        <rFont val="Univers"/>
        <family val="2"/>
      </rPr>
      <t>(N.v.t. bij volledige financiering met eigen middelen)</t>
    </r>
  </si>
  <si>
    <t>Nee</t>
  </si>
  <si>
    <t>Let op: pas weging handmatig aan naar 0 bij wanneer indicator niet van toepassing is</t>
  </si>
  <si>
    <t>Driver 1. Portefeuilleafwegingen</t>
  </si>
  <si>
    <t>Past het binnen onze wensportefeuille?</t>
  </si>
  <si>
    <t>Brengen we met dit project differentiatie aan binnen wijk of complex?</t>
  </si>
  <si>
    <t>Voegt het project netto woningen toe aan de woningvoorraad? En is er dus geen sprake van verdunning van de woningvoorraad?</t>
  </si>
  <si>
    <t>N.v.t.</t>
  </si>
  <si>
    <t>Gaat het om nieuwbouw van woningen?</t>
  </si>
  <si>
    <t>Blijft ons bezit in de sociale huur gelijk? (betreft het geen sloop van sociale huurwoningen)?</t>
  </si>
  <si>
    <t>Sluit het aan op andere strategische / maatschappelijke doelen van de woningcorporatie?</t>
  </si>
  <si>
    <t>Hebben we voldoende kennis over de middenhuurmarkt in huis?</t>
  </si>
  <si>
    <t>Driver 2. Projectspecifieke afwegingen</t>
  </si>
  <si>
    <t>Hebben we te maken met erfpacht op deze locatie?</t>
  </si>
  <si>
    <t xml:space="preserve">Voldoen de woningen aan ons PVE? </t>
  </si>
  <si>
    <t>Zijn we hier in de wijk de enige partij die in middenhuur willen investeren?</t>
  </si>
  <si>
    <t>Biedt het mogelijkheden om specifieke doelgroepen te bedienen (zorgwoningen, seniorenwoningen et cetera)?</t>
  </si>
  <si>
    <t>Biedt het mogelijkheden om onze woningvoorraad te verduurzamen?</t>
  </si>
  <si>
    <t>Draagt het bij aan doorstroming op de woningmarkt / binnen ons bezit?</t>
  </si>
  <si>
    <t>Draagt het bij aan duurzaam en efficiënt ruimtegebruik (denk aan optoppen of verdichten)?</t>
  </si>
  <si>
    <t>Driver 3. Financiële afwegingen</t>
  </si>
  <si>
    <t>Is de leegwaarde bij oplevering  hoger dan dan de stichtingskosten?</t>
  </si>
  <si>
    <t>Ligt het direct rendement  hoger dan de huidige operationele kasstromen?</t>
  </si>
  <si>
    <t>Belangrijk omdat de rente ook hoger ligt dan geborgd</t>
  </si>
  <si>
    <t>Voldoet het aan onze eis voor de BAR / NAR?</t>
  </si>
  <si>
    <t>Is de onrendabele top acceptabel?</t>
  </si>
  <si>
    <t>Voldoet het aan de IRR?</t>
  </si>
  <si>
    <t xml:space="preserve">Blijft het investeringsvermogen in sociale huur (nieuwbouw, verbetering of huurmatiging) gelijk bij investering in dit niet-DAEB-project? </t>
  </si>
  <si>
    <t>Voldoen we na investering aan onze eigen vermogensbuffer?</t>
  </si>
  <si>
    <t>Subtotaal score driver 1: Portefeuille</t>
  </si>
  <si>
    <t>Weging driver</t>
  </si>
  <si>
    <t>Maximaal mogelijke score driver 1</t>
  </si>
  <si>
    <t>Subtotaal score driver 2: Projectspecifiek</t>
  </si>
  <si>
    <t>Maximaal mogelijke score driver 2</t>
  </si>
  <si>
    <t>Subtotaal score driver 3: Financieel</t>
  </si>
  <si>
    <t>Maximaal mogelijke score driver 3</t>
  </si>
  <si>
    <t>Totaalscore</t>
  </si>
  <si>
    <t>Maximaal mogelijke totaalscore</t>
  </si>
  <si>
    <t>% van maximale score</t>
  </si>
  <si>
    <t>Eindbeoordeling</t>
  </si>
  <si>
    <t>Kritische grenswaarden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</si>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</sst>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b/>
      <sz val="11"/>
      <color theme="1"/>
      <name val="Univers"/>
      <family val="2"/>
    </font>
    <font>
      <sz val="11"/>
      <color theme="1"/>
      <name val="Univers"/>
      <family val="2"/>
    </font>
    <font>
      <b/>
      <sz val="18"/>
      <color theme="1"/>
      <name val="Calibri"/>
      <family val="2"/>
      <scheme val="minor"/>
    </font>
    <font>
      <b/>
      <sz val="12"/>
      <color theme="0"/>
      <name val="Univers"/>
      <family val="2"/>
    </font>
    <font>
      <sz val="12"/>
      <color theme="0"/>
      <name val="Univers"/>
      <family val="2"/>
    </font>
    <font>
      <sz val="11"/>
      <color rgb="FFDAEEF3"/>
      <name val="Univers"/>
      <family val="2"/>
    </font>
    <font>
      <b/>
      <sz val="12"/>
      <color theme="1"/>
      <name val="Univers"/>
      <family val="2"/>
    </font>
    <font>
      <sz val="12"/>
      <color theme="1"/>
      <name val="Univers"/>
      <family val="2"/>
    </font>
    <font>
      <b/>
      <sz val="1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Univers"/>
      <family val="2"/>
    </font>
    <font>
      <b/>
      <sz val="18"/>
      <color theme="0"/>
      <name val="Univers"/>
      <family val="2"/>
    </font>
    <font>
      <b/>
      <sz val="11"/>
      <color theme="0"/>
      <name val="Univers"/>
      <family val="2"/>
    </font>
    <font>
      <sz val="11"/>
      <color theme="0"/>
      <name val="Univers"/>
      <family val="2"/>
    </font>
    <font>
      <b/>
      <sz val="14"/>
      <color theme="0"/>
      <name val="Univers"/>
      <family val="2"/>
    </font>
    <font>
      <b/>
      <sz val="16"/>
      <color theme="1"/>
      <name val="Univers"/>
      <family val="2"/>
    </font>
  </fonts>
  <fills count="1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8D8"/>
        <bgColor indexed="64"/>
      </patternFill>
    </fill>
    <fill>
      <patternFill patternType="solid">
        <fgColor rgb="FF0075A4"/>
        <bgColor indexed="64"/>
      </patternFill>
    </fill>
    <fill>
      <patternFill patternType="solid">
        <fgColor rgb="FF7EC1D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FF3A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4" xfId="0" applyFont="1" applyFill="1" applyBorder="1" applyAlignment="1">
      <alignment horizontal="center"/>
    </xf>
    <xf numFmtId="0" fontId="7" fillId="8" borderId="7" xfId="0" applyFont="1" applyFill="1" applyBorder="1"/>
    <xf numFmtId="0" fontId="8" fillId="8" borderId="4" xfId="0" applyFont="1" applyFill="1" applyBorder="1"/>
    <xf numFmtId="0" fontId="8" fillId="8" borderId="5" xfId="0" applyFont="1" applyFill="1" applyBorder="1"/>
    <xf numFmtId="0" fontId="8" fillId="2" borderId="0" xfId="0" applyFont="1" applyFill="1"/>
    <xf numFmtId="0" fontId="7" fillId="2" borderId="0" xfId="0" applyFont="1" applyFill="1"/>
    <xf numFmtId="0" fontId="2" fillId="9" borderId="2" xfId="0" applyFont="1" applyFill="1" applyBorder="1"/>
    <xf numFmtId="0" fontId="2" fillId="9" borderId="3" xfId="0" applyFont="1" applyFill="1" applyBorder="1"/>
    <xf numFmtId="0" fontId="3" fillId="9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3" fillId="10" borderId="6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5" fillId="4" borderId="8" xfId="0" applyFont="1" applyFill="1" applyBorder="1"/>
    <xf numFmtId="0" fontId="5" fillId="4" borderId="9" xfId="0" applyFont="1" applyFill="1" applyBorder="1"/>
    <xf numFmtId="0" fontId="5" fillId="5" borderId="8" xfId="0" applyFont="1" applyFill="1" applyBorder="1"/>
    <xf numFmtId="0" fontId="5" fillId="5" borderId="9" xfId="0" applyFont="1" applyFill="1" applyBorder="1"/>
    <xf numFmtId="0" fontId="5" fillId="6" borderId="8" xfId="0" applyFont="1" applyFill="1" applyBorder="1"/>
    <xf numFmtId="0" fontId="5" fillId="6" borderId="9" xfId="0" applyFont="1" applyFill="1" applyBorder="1"/>
    <xf numFmtId="0" fontId="1" fillId="2" borderId="0" xfId="0" applyFont="1" applyFill="1" applyAlignment="1">
      <alignment horizontal="center"/>
    </xf>
    <xf numFmtId="0" fontId="4" fillId="4" borderId="10" xfId="0" applyFont="1" applyFill="1" applyBorder="1"/>
    <xf numFmtId="0" fontId="4" fillId="5" borderId="10" xfId="0" applyFont="1" applyFill="1" applyBorder="1"/>
    <xf numFmtId="0" fontId="4" fillId="6" borderId="10" xfId="0" applyFont="1" applyFill="1" applyBorder="1"/>
    <xf numFmtId="0" fontId="1" fillId="2" borderId="7" xfId="0" applyFont="1" applyFill="1" applyBorder="1" applyAlignment="1">
      <alignment horizontal="center"/>
    </xf>
    <xf numFmtId="0" fontId="0" fillId="7" borderId="13" xfId="0" applyFill="1" applyBorder="1"/>
    <xf numFmtId="0" fontId="0" fillId="7" borderId="14" xfId="0" applyFill="1" applyBorder="1"/>
    <xf numFmtId="0" fontId="0" fillId="7" borderId="16" xfId="0" applyFill="1" applyBorder="1"/>
    <xf numFmtId="0" fontId="1" fillId="3" borderId="0" xfId="0" applyFont="1" applyFill="1" applyAlignment="1">
      <alignment horizontal="center"/>
    </xf>
    <xf numFmtId="0" fontId="0" fillId="7" borderId="17" xfId="0" applyFill="1" applyBorder="1"/>
    <xf numFmtId="0" fontId="1" fillId="3" borderId="18" xfId="0" applyFont="1" applyFill="1" applyBorder="1" applyAlignment="1">
      <alignment horizontal="center"/>
    </xf>
    <xf numFmtId="0" fontId="2" fillId="9" borderId="20" xfId="0" applyFont="1" applyFill="1" applyBorder="1"/>
    <xf numFmtId="0" fontId="2" fillId="9" borderId="21" xfId="0" applyFont="1" applyFill="1" applyBorder="1"/>
    <xf numFmtId="0" fontId="6" fillId="11" borderId="12" xfId="0" applyFont="1" applyFill="1" applyBorder="1"/>
    <xf numFmtId="0" fontId="1" fillId="11" borderId="22" xfId="0" applyFont="1" applyFill="1" applyBorder="1" applyAlignment="1">
      <alignment horizontal="center"/>
    </xf>
    <xf numFmtId="0" fontId="2" fillId="11" borderId="19" xfId="0" applyFont="1" applyFill="1" applyBorder="1"/>
    <xf numFmtId="0" fontId="2" fillId="11" borderId="12" xfId="0" applyFont="1" applyFill="1" applyBorder="1"/>
    <xf numFmtId="0" fontId="2" fillId="11" borderId="15" xfId="0" applyFont="1" applyFill="1" applyBorder="1"/>
    <xf numFmtId="0" fontId="2" fillId="11" borderId="1" xfId="0" applyFont="1" applyFill="1" applyBorder="1"/>
    <xf numFmtId="0" fontId="1" fillId="6" borderId="11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/>
    </xf>
    <xf numFmtId="0" fontId="14" fillId="5" borderId="4" xfId="0" applyFont="1" applyFill="1" applyBorder="1"/>
    <xf numFmtId="0" fontId="13" fillId="5" borderId="4" xfId="0" applyFont="1" applyFill="1" applyBorder="1"/>
    <xf numFmtId="0" fontId="15" fillId="5" borderId="7" xfId="0" applyFont="1" applyFill="1" applyBorder="1"/>
    <xf numFmtId="0" fontId="3" fillId="12" borderId="6" xfId="0" applyFont="1" applyFill="1" applyBorder="1" applyAlignment="1">
      <alignment horizontal="center" vertical="center"/>
    </xf>
    <xf numFmtId="9" fontId="3" fillId="12" borderId="6" xfId="1" applyFont="1" applyFill="1" applyBorder="1" applyAlignment="1">
      <alignment horizontal="center" vertical="center"/>
    </xf>
    <xf numFmtId="0" fontId="16" fillId="2" borderId="23" xfId="0" applyFont="1" applyFill="1" applyBorder="1"/>
    <xf numFmtId="0" fontId="2" fillId="2" borderId="26" xfId="0" applyFont="1" applyFill="1" applyBorder="1"/>
    <xf numFmtId="0" fontId="2" fillId="2" borderId="24" xfId="0" applyFont="1" applyFill="1" applyBorder="1"/>
    <xf numFmtId="9" fontId="3" fillId="9" borderId="6" xfId="1" applyFont="1" applyFill="1" applyBorder="1" applyAlignment="1">
      <alignment horizontal="center" vertical="center"/>
    </xf>
    <xf numFmtId="0" fontId="14" fillId="5" borderId="5" xfId="0" applyFont="1" applyFill="1" applyBorder="1"/>
    <xf numFmtId="0" fontId="12" fillId="6" borderId="27" xfId="0" applyFont="1" applyFill="1" applyBorder="1"/>
    <xf numFmtId="0" fontId="11" fillId="6" borderId="23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</cellXfs>
  <cellStyles count="2">
    <cellStyle name="Procent" xfId="1" builtinId="5"/>
    <cellStyle name="Standaard" xfId="0" builtinId="0"/>
  </cellStyles>
  <dxfs count="5"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Medium9"/>
  <colors>
    <mruColors>
      <color rgb="FF0075A4"/>
      <color rgb="FF7EC1D1"/>
      <color rgb="FFDAEEF3"/>
      <color rgb="FF0098D8"/>
      <color rgb="FFDFF3A8"/>
      <color rgb="FF005A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2:B49"/>
  <sheetViews>
    <sheetView tabSelected="1" zoomScale="85" zoomScaleNormal="85" workbookViewId="0">
      <selection activeCell="B52" sqref="B52"/>
    </sheetView>
  </sheetViews>
  <sheetFormatPr defaultColWidth="9.140625" defaultRowHeight="15"/>
  <cols>
    <col min="1" max="1" width="6.85546875" style="1" customWidth="1"/>
    <col min="2" max="2" width="183.28515625" style="1" customWidth="1"/>
    <col min="3" max="16384" width="9.140625" style="1"/>
  </cols>
  <sheetData>
    <row r="2" spans="2:2" ht="23.25">
      <c r="B2" s="55" t="s">
        <v>0</v>
      </c>
    </row>
    <row r="4" spans="2:2" ht="20.25">
      <c r="B4" s="50" t="s">
        <v>1</v>
      </c>
    </row>
    <row r="5" spans="2:2">
      <c r="B5" s="51"/>
    </row>
    <row r="6" spans="2:2">
      <c r="B6" s="51" t="s">
        <v>2</v>
      </c>
    </row>
    <row r="7" spans="2:2">
      <c r="B7" s="51" t="s">
        <v>3</v>
      </c>
    </row>
    <row r="8" spans="2:2">
      <c r="B8" s="51" t="s">
        <v>4</v>
      </c>
    </row>
    <row r="9" spans="2:2">
      <c r="B9" s="51" t="s">
        <v>5</v>
      </c>
    </row>
    <row r="10" spans="2:2">
      <c r="B10" s="51" t="s">
        <v>6</v>
      </c>
    </row>
    <row r="11" spans="2:2">
      <c r="B11" s="51" t="s">
        <v>7</v>
      </c>
    </row>
    <row r="12" spans="2:2">
      <c r="B12" s="51" t="s">
        <v>8</v>
      </c>
    </row>
    <row r="13" spans="2:2">
      <c r="B13" s="51" t="s">
        <v>9</v>
      </c>
    </row>
    <row r="14" spans="2:2">
      <c r="B14" s="51" t="s">
        <v>10</v>
      </c>
    </row>
    <row r="15" spans="2:2">
      <c r="B15" s="51" t="s">
        <v>11</v>
      </c>
    </row>
    <row r="16" spans="2:2">
      <c r="B16" s="52"/>
    </row>
    <row r="17" spans="2:2">
      <c r="B17" s="2"/>
    </row>
    <row r="18" spans="2:2" ht="15.75" thickBot="1">
      <c r="B18" s="2"/>
    </row>
    <row r="19" spans="2:2" ht="18.75">
      <c r="B19" s="47" t="s">
        <v>12</v>
      </c>
    </row>
    <row r="20" spans="2:2">
      <c r="B20" s="46"/>
    </row>
    <row r="21" spans="2:2">
      <c r="B21" s="46" t="s">
        <v>13</v>
      </c>
    </row>
    <row r="22" spans="2:2">
      <c r="B22" s="45" t="s">
        <v>14</v>
      </c>
    </row>
    <row r="23" spans="2:2">
      <c r="B23" s="45" t="s">
        <v>15</v>
      </c>
    </row>
    <row r="24" spans="2:2">
      <c r="B24" s="45" t="s">
        <v>16</v>
      </c>
    </row>
    <row r="25" spans="2:2">
      <c r="B25" s="45" t="s">
        <v>17</v>
      </c>
    </row>
    <row r="26" spans="2:2">
      <c r="B26" s="45" t="s">
        <v>18</v>
      </c>
    </row>
    <row r="27" spans="2:2">
      <c r="B27" s="45" t="s">
        <v>19</v>
      </c>
    </row>
    <row r="28" spans="2:2">
      <c r="B28" s="45"/>
    </row>
    <row r="29" spans="2:2">
      <c r="B29" s="46" t="s">
        <v>20</v>
      </c>
    </row>
    <row r="30" spans="2:2">
      <c r="B30" s="45" t="s">
        <v>21</v>
      </c>
    </row>
    <row r="31" spans="2:2">
      <c r="B31" s="45" t="s">
        <v>22</v>
      </c>
    </row>
    <row r="32" spans="2:2">
      <c r="B32" s="45"/>
    </row>
    <row r="33" spans="2:2">
      <c r="B33" s="46" t="s">
        <v>23</v>
      </c>
    </row>
    <row r="34" spans="2:2">
      <c r="B34" s="45" t="s">
        <v>24</v>
      </c>
    </row>
    <row r="35" spans="2:2">
      <c r="B35" s="45" t="s">
        <v>25</v>
      </c>
    </row>
    <row r="36" spans="2:2">
      <c r="B36" s="45" t="s">
        <v>26</v>
      </c>
    </row>
    <row r="37" spans="2:2">
      <c r="B37" s="45" t="s">
        <v>27</v>
      </c>
    </row>
    <row r="38" spans="2:2">
      <c r="B38" s="45" t="s">
        <v>28</v>
      </c>
    </row>
    <row r="39" spans="2:2">
      <c r="B39" s="45" t="s">
        <v>29</v>
      </c>
    </row>
    <row r="40" spans="2:2" ht="15.75" thickBot="1">
      <c r="B40" s="54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2A0CB-70DF-4DB2-A5A1-1941BE3AE534}">
  <sheetPr>
    <tabColor rgb="FF0075A4"/>
  </sheetPr>
  <dimension ref="B4:J86"/>
  <sheetViews>
    <sheetView zoomScale="85" zoomScaleNormal="85" workbookViewId="0">
      <selection activeCell="E12" sqref="E12"/>
    </sheetView>
  </sheetViews>
  <sheetFormatPr defaultColWidth="9.140625" defaultRowHeight="15"/>
  <cols>
    <col min="1" max="1" width="9.140625" style="2"/>
    <col min="2" max="2" width="90" style="2" bestFit="1" customWidth="1"/>
    <col min="3" max="3" width="184.140625" style="2" customWidth="1"/>
    <col min="4" max="4" width="52" style="2" bestFit="1" customWidth="1"/>
    <col min="5" max="5" width="79.42578125" style="2" bestFit="1" customWidth="1"/>
    <col min="6" max="6" width="56" style="2" customWidth="1"/>
    <col min="7" max="7" width="6.85546875" style="2" hidden="1" customWidth="1"/>
    <col min="8" max="8" width="74.140625" style="2" customWidth="1"/>
    <col min="9" max="9" width="50.28515625" style="2" bestFit="1" customWidth="1"/>
    <col min="10" max="10" width="63.42578125" style="2" customWidth="1"/>
    <col min="11" max="16384" width="9.140625" style="2"/>
  </cols>
  <sheetData>
    <row r="4" spans="2:7">
      <c r="B4" s="56" t="s">
        <v>30</v>
      </c>
      <c r="C4" s="56" t="s">
        <v>31</v>
      </c>
      <c r="D4" s="56" t="s">
        <v>32</v>
      </c>
      <c r="E4" s="56" t="s">
        <v>33</v>
      </c>
      <c r="F4" s="56" t="s">
        <v>34</v>
      </c>
      <c r="G4" s="2" t="s">
        <v>35</v>
      </c>
    </row>
    <row r="5" spans="2:7">
      <c r="B5" s="57"/>
      <c r="C5" s="57"/>
      <c r="D5" s="57"/>
      <c r="E5" s="57"/>
      <c r="F5" s="57"/>
    </row>
    <row r="6" spans="2:7" ht="15.75" thickBot="1">
      <c r="B6" s="24"/>
    </row>
    <row r="7" spans="2:7" ht="15.75">
      <c r="B7" s="24"/>
      <c r="C7" s="4" t="s">
        <v>36</v>
      </c>
      <c r="D7" s="41"/>
      <c r="E7" s="40"/>
      <c r="F7" s="42"/>
    </row>
    <row r="8" spans="2:7" ht="15.75">
      <c r="B8" s="24"/>
      <c r="C8" s="5" t="s">
        <v>37</v>
      </c>
      <c r="D8" s="31" t="s">
        <v>38</v>
      </c>
      <c r="E8" s="32" t="str">
        <f>IF(D8="ja","OK",IF(D8="nee","INTERNE AFSTEMMING BENODIGD VOOR DOORGANG PROJECT"," "))</f>
        <v>OK</v>
      </c>
      <c r="F8" s="9"/>
      <c r="G8" s="2">
        <f>IF(D8="Ja",1,0)</f>
        <v>1</v>
      </c>
    </row>
    <row r="9" spans="2:7" ht="16.5" thickBot="1">
      <c r="B9" s="24"/>
      <c r="C9" s="6" t="s">
        <v>39</v>
      </c>
      <c r="D9" s="33" t="s">
        <v>40</v>
      </c>
      <c r="E9" s="34" t="str">
        <f>IF(D9="ja","OK",IF(D9="nee","INTERNE AFSTEMMING BENODIGD VOOR DOORGANG PROJECT"," "))</f>
        <v>INTERNE AFSTEMMING BENODIGD VOOR DOORGANG PROJECT</v>
      </c>
      <c r="F9" s="10"/>
      <c r="G9" s="2">
        <f>IF(D9="Ja",1,0)</f>
        <v>0</v>
      </c>
    </row>
    <row r="10" spans="2:7" ht="15.75">
      <c r="B10" s="24" t="s">
        <v>41</v>
      </c>
      <c r="C10" s="7"/>
      <c r="E10" s="28"/>
    </row>
    <row r="11" spans="2:7" ht="16.5" thickBot="1">
      <c r="B11" s="24"/>
      <c r="C11" s="7"/>
      <c r="E11" s="3"/>
    </row>
    <row r="12" spans="2:7" ht="15.75">
      <c r="B12" s="28"/>
      <c r="C12" s="25" t="s">
        <v>42</v>
      </c>
      <c r="D12" s="40"/>
      <c r="E12" s="38"/>
      <c r="F12" s="39"/>
    </row>
    <row r="13" spans="2:7" ht="15.75">
      <c r="B13" s="16">
        <v>1</v>
      </c>
      <c r="C13" s="18" t="s">
        <v>43</v>
      </c>
      <c r="D13" s="29" t="s">
        <v>38</v>
      </c>
      <c r="E13" s="43">
        <f t="shared" ref="E13:E19" si="0">G13*B13</f>
        <v>1</v>
      </c>
      <c r="F13" s="35"/>
      <c r="G13" s="2">
        <f>IF(D13="Ja",1,0)</f>
        <v>1</v>
      </c>
    </row>
    <row r="14" spans="2:7" ht="15.75">
      <c r="B14" s="16">
        <v>1</v>
      </c>
      <c r="C14" s="18" t="s">
        <v>44</v>
      </c>
      <c r="D14" s="29" t="s">
        <v>40</v>
      </c>
      <c r="E14" s="43">
        <f t="shared" si="0"/>
        <v>0</v>
      </c>
      <c r="F14" s="35"/>
      <c r="G14" s="2">
        <f>IF(D14="Ja",1,0)</f>
        <v>0</v>
      </c>
    </row>
    <row r="15" spans="2:7" ht="15.75">
      <c r="B15" s="16">
        <v>1</v>
      </c>
      <c r="C15" s="18" t="s">
        <v>45</v>
      </c>
      <c r="D15" s="29" t="s">
        <v>46</v>
      </c>
      <c r="E15" s="43">
        <f t="shared" si="0"/>
        <v>0</v>
      </c>
      <c r="F15" s="35"/>
      <c r="G15" s="2">
        <f t="shared" ref="G15:G19" si="1">IF(D15="Ja",1,0)</f>
        <v>0</v>
      </c>
    </row>
    <row r="16" spans="2:7" ht="15.75">
      <c r="B16" s="16">
        <v>1</v>
      </c>
      <c r="C16" s="18" t="s">
        <v>47</v>
      </c>
      <c r="D16" s="29" t="s">
        <v>38</v>
      </c>
      <c r="E16" s="43">
        <f t="shared" si="0"/>
        <v>1</v>
      </c>
      <c r="F16" s="35"/>
      <c r="G16" s="2">
        <f t="shared" si="1"/>
        <v>1</v>
      </c>
    </row>
    <row r="17" spans="2:7" ht="15.75">
      <c r="B17" s="16">
        <v>1</v>
      </c>
      <c r="C17" s="18" t="s">
        <v>48</v>
      </c>
      <c r="D17" s="29" t="s">
        <v>38</v>
      </c>
      <c r="E17" s="43">
        <f t="shared" si="0"/>
        <v>1</v>
      </c>
      <c r="F17" s="35"/>
      <c r="G17" s="2">
        <f t="shared" si="1"/>
        <v>1</v>
      </c>
    </row>
    <row r="18" spans="2:7" ht="15.75">
      <c r="B18" s="16">
        <v>1</v>
      </c>
      <c r="C18" s="18" t="s">
        <v>49</v>
      </c>
      <c r="D18" s="29" t="s">
        <v>38</v>
      </c>
      <c r="E18" s="43">
        <f t="shared" si="0"/>
        <v>1</v>
      </c>
      <c r="F18" s="35"/>
      <c r="G18" s="2">
        <f t="shared" si="1"/>
        <v>1</v>
      </c>
    </row>
    <row r="19" spans="2:7" ht="16.5" thickBot="1">
      <c r="B19" s="16">
        <v>1</v>
      </c>
      <c r="C19" s="19" t="s">
        <v>50</v>
      </c>
      <c r="D19" s="30" t="s">
        <v>38</v>
      </c>
      <c r="E19" s="43">
        <f t="shared" si="0"/>
        <v>1</v>
      </c>
      <c r="F19" s="36"/>
      <c r="G19" s="2">
        <f t="shared" si="1"/>
        <v>1</v>
      </c>
    </row>
    <row r="20" spans="2:7" ht="15.75">
      <c r="B20" s="3"/>
      <c r="C20" s="7"/>
      <c r="E20" s="3"/>
    </row>
    <row r="21" spans="2:7" ht="16.5" thickBot="1">
      <c r="B21" s="3"/>
      <c r="C21" s="7"/>
      <c r="E21" s="3"/>
    </row>
    <row r="22" spans="2:7" ht="15.75">
      <c r="B22" s="3"/>
      <c r="C22" s="26" t="s">
        <v>51</v>
      </c>
      <c r="D22" s="40"/>
      <c r="E22" s="38"/>
      <c r="F22" s="39"/>
    </row>
    <row r="23" spans="2:7" ht="15.75">
      <c r="B23" s="16">
        <v>1</v>
      </c>
      <c r="C23" s="20" t="s">
        <v>52</v>
      </c>
      <c r="D23" s="29" t="s">
        <v>46</v>
      </c>
      <c r="E23" s="43">
        <f t="shared" ref="E23:E29" si="2">G23*B23</f>
        <v>0</v>
      </c>
      <c r="F23" s="35"/>
      <c r="G23" s="2">
        <f>IF(D23="Ja",1,0)</f>
        <v>0</v>
      </c>
    </row>
    <row r="24" spans="2:7" ht="15.75">
      <c r="B24" s="16">
        <v>1</v>
      </c>
      <c r="C24" s="20" t="s">
        <v>53</v>
      </c>
      <c r="D24" s="29" t="s">
        <v>38</v>
      </c>
      <c r="E24" s="43">
        <f t="shared" si="2"/>
        <v>1</v>
      </c>
      <c r="F24" s="35"/>
      <c r="G24" s="2">
        <f>IF(D24="Ja",1,0)</f>
        <v>1</v>
      </c>
    </row>
    <row r="25" spans="2:7" ht="15.75">
      <c r="B25" s="16">
        <v>1</v>
      </c>
      <c r="C25" s="20" t="s">
        <v>54</v>
      </c>
      <c r="D25" s="29" t="s">
        <v>38</v>
      </c>
      <c r="E25" s="43">
        <f t="shared" si="2"/>
        <v>1</v>
      </c>
      <c r="F25" s="35"/>
      <c r="G25" s="2">
        <f t="shared" ref="G25:G29" si="3">IF(D25="Ja",1,0)</f>
        <v>1</v>
      </c>
    </row>
    <row r="26" spans="2:7" ht="15.75">
      <c r="B26" s="16">
        <v>1</v>
      </c>
      <c r="C26" s="20" t="s">
        <v>55</v>
      </c>
      <c r="D26" s="29" t="s">
        <v>38</v>
      </c>
      <c r="E26" s="43">
        <f t="shared" si="2"/>
        <v>1</v>
      </c>
      <c r="F26" s="35"/>
      <c r="G26" s="2">
        <f t="shared" si="3"/>
        <v>1</v>
      </c>
    </row>
    <row r="27" spans="2:7" ht="15.75">
      <c r="B27" s="16">
        <v>1</v>
      </c>
      <c r="C27" s="20" t="s">
        <v>56</v>
      </c>
      <c r="D27" s="29" t="s">
        <v>38</v>
      </c>
      <c r="E27" s="43">
        <f t="shared" si="2"/>
        <v>1</v>
      </c>
      <c r="F27" s="35"/>
      <c r="G27" s="2">
        <f t="shared" si="3"/>
        <v>1</v>
      </c>
    </row>
    <row r="28" spans="2:7" ht="15.75">
      <c r="B28" s="16">
        <v>1</v>
      </c>
      <c r="C28" s="20" t="s">
        <v>57</v>
      </c>
      <c r="D28" s="29" t="s">
        <v>38</v>
      </c>
      <c r="E28" s="43">
        <f t="shared" si="2"/>
        <v>1</v>
      </c>
      <c r="F28" s="35"/>
      <c r="G28" s="2">
        <f t="shared" si="3"/>
        <v>1</v>
      </c>
    </row>
    <row r="29" spans="2:7" ht="16.5" thickBot="1">
      <c r="B29" s="16">
        <v>1</v>
      </c>
      <c r="C29" s="21" t="s">
        <v>58</v>
      </c>
      <c r="D29" s="30" t="s">
        <v>38</v>
      </c>
      <c r="E29" s="43">
        <f t="shared" si="2"/>
        <v>1</v>
      </c>
      <c r="F29" s="36"/>
      <c r="G29" s="2">
        <f t="shared" si="3"/>
        <v>1</v>
      </c>
    </row>
    <row r="30" spans="2:7" ht="15.75">
      <c r="B30" s="3"/>
      <c r="C30" s="8"/>
      <c r="E30" s="3"/>
    </row>
    <row r="31" spans="2:7" ht="16.5" thickBot="1">
      <c r="B31" s="3"/>
      <c r="C31" s="8"/>
      <c r="E31" s="3"/>
    </row>
    <row r="32" spans="2:7" ht="15.75">
      <c r="B32" s="3"/>
      <c r="C32" s="27" t="s">
        <v>59</v>
      </c>
      <c r="D32" s="37"/>
      <c r="E32" s="38"/>
      <c r="F32" s="39"/>
    </row>
    <row r="33" spans="2:7" ht="15.75">
      <c r="B33" s="16">
        <v>1</v>
      </c>
      <c r="C33" s="22" t="s">
        <v>60</v>
      </c>
      <c r="D33" s="29" t="s">
        <v>38</v>
      </c>
      <c r="E33" s="43">
        <f t="shared" ref="E33:E39" si="4">G33*B33</f>
        <v>1</v>
      </c>
      <c r="F33" s="35"/>
      <c r="G33" s="2">
        <f>IF(D33="Ja",1,0)</f>
        <v>1</v>
      </c>
    </row>
    <row r="34" spans="2:7" ht="15.75">
      <c r="B34" s="16">
        <v>1</v>
      </c>
      <c r="C34" s="22" t="s">
        <v>61</v>
      </c>
      <c r="D34" s="29" t="s">
        <v>38</v>
      </c>
      <c r="E34" s="43">
        <f t="shared" si="4"/>
        <v>1</v>
      </c>
      <c r="F34" s="35" t="s">
        <v>62</v>
      </c>
      <c r="G34" s="2">
        <f t="shared" ref="G34:G39" si="5">IF(D34="Ja",1,0)</f>
        <v>1</v>
      </c>
    </row>
    <row r="35" spans="2:7" ht="15.75">
      <c r="B35" s="16">
        <v>1</v>
      </c>
      <c r="C35" s="22" t="s">
        <v>63</v>
      </c>
      <c r="D35" s="29" t="s">
        <v>38</v>
      </c>
      <c r="E35" s="43">
        <f t="shared" si="4"/>
        <v>1</v>
      </c>
      <c r="F35" s="35"/>
      <c r="G35" s="2">
        <f t="shared" si="5"/>
        <v>1</v>
      </c>
    </row>
    <row r="36" spans="2:7" ht="15.75">
      <c r="B36" s="16">
        <v>1</v>
      </c>
      <c r="C36" s="22" t="s">
        <v>64</v>
      </c>
      <c r="D36" s="29" t="s">
        <v>40</v>
      </c>
      <c r="E36" s="43">
        <f t="shared" si="4"/>
        <v>0</v>
      </c>
      <c r="F36" s="35"/>
      <c r="G36" s="2">
        <f t="shared" si="5"/>
        <v>0</v>
      </c>
    </row>
    <row r="37" spans="2:7" ht="15.75">
      <c r="B37" s="16">
        <v>1</v>
      </c>
      <c r="C37" s="22" t="s">
        <v>65</v>
      </c>
      <c r="D37" s="29" t="s">
        <v>38</v>
      </c>
      <c r="E37" s="43">
        <f t="shared" si="4"/>
        <v>1</v>
      </c>
      <c r="F37" s="35"/>
      <c r="G37" s="2">
        <f t="shared" si="5"/>
        <v>1</v>
      </c>
    </row>
    <row r="38" spans="2:7" ht="15.75">
      <c r="B38" s="16">
        <v>1</v>
      </c>
      <c r="C38" s="22" t="s">
        <v>66</v>
      </c>
      <c r="D38" s="29" t="s">
        <v>38</v>
      </c>
      <c r="E38" s="43">
        <f t="shared" si="4"/>
        <v>1</v>
      </c>
      <c r="F38" s="35"/>
      <c r="G38" s="2">
        <f t="shared" si="5"/>
        <v>1</v>
      </c>
    </row>
    <row r="39" spans="2:7" ht="16.5" thickBot="1">
      <c r="B39" s="17">
        <v>1</v>
      </c>
      <c r="C39" s="23" t="s">
        <v>67</v>
      </c>
      <c r="D39" s="30" t="s">
        <v>40</v>
      </c>
      <c r="E39" s="43">
        <f t="shared" si="4"/>
        <v>0</v>
      </c>
      <c r="F39" s="36"/>
      <c r="G39" s="2">
        <f t="shared" si="5"/>
        <v>0</v>
      </c>
    </row>
    <row r="44" spans="2:7" ht="47.45" customHeight="1"/>
    <row r="45" spans="2:7" ht="15.75" thickBot="1"/>
    <row r="46" spans="2:7" ht="24" thickBot="1">
      <c r="B46" s="13" t="s">
        <v>68</v>
      </c>
      <c r="C46" s="13" t="s">
        <v>69</v>
      </c>
      <c r="D46" s="13" t="s">
        <v>70</v>
      </c>
    </row>
    <row r="47" spans="2:7" ht="47.45" customHeight="1" thickBot="1">
      <c r="B47" s="48">
        <f>SUM(E13:E19)*C47</f>
        <v>5</v>
      </c>
      <c r="C47" s="11">
        <v>1</v>
      </c>
      <c r="D47" s="48">
        <f>C47*(SUM(B13:B19))</f>
        <v>7</v>
      </c>
    </row>
    <row r="48" spans="2:7" ht="15.75" thickBot="1"/>
    <row r="49" spans="2:4" ht="24" thickBot="1">
      <c r="B49" s="12" t="s">
        <v>71</v>
      </c>
      <c r="C49" s="12" t="s">
        <v>69</v>
      </c>
      <c r="D49" s="12" t="s">
        <v>72</v>
      </c>
    </row>
    <row r="50" spans="2:4" ht="50.1" customHeight="1" thickBot="1">
      <c r="B50" s="48">
        <f>SUM(E23:E29)*C50</f>
        <v>6</v>
      </c>
      <c r="C50" s="11">
        <v>1</v>
      </c>
      <c r="D50" s="48">
        <f>C50*SUM(B23:B29)</f>
        <v>7</v>
      </c>
    </row>
    <row r="51" spans="2:4" ht="15.75" thickBot="1"/>
    <row r="52" spans="2:4" ht="24" thickBot="1">
      <c r="B52" s="14" t="s">
        <v>73</v>
      </c>
      <c r="C52" s="14" t="s">
        <v>69</v>
      </c>
      <c r="D52" s="14" t="s">
        <v>74</v>
      </c>
    </row>
    <row r="53" spans="2:4" ht="51" customHeight="1" thickBot="1">
      <c r="B53" s="48">
        <f>SUM(E33:E39)*C53</f>
        <v>5</v>
      </c>
      <c r="C53" s="11">
        <v>1</v>
      </c>
      <c r="D53" s="48">
        <f>C53*SUM(B33:B39)</f>
        <v>7</v>
      </c>
    </row>
    <row r="59" spans="2:4" ht="52.5" customHeight="1"/>
    <row r="60" spans="2:4" ht="15.75" thickBot="1"/>
    <row r="61" spans="2:4" ht="24" thickBot="1">
      <c r="B61" s="15" t="s">
        <v>75</v>
      </c>
      <c r="C61" s="15" t="s">
        <v>76</v>
      </c>
      <c r="D61" s="15" t="s">
        <v>77</v>
      </c>
    </row>
    <row r="62" spans="2:4" ht="42" customHeight="1" thickBot="1">
      <c r="B62" s="48">
        <f>SUM(B47+B50+B53)</f>
        <v>16</v>
      </c>
      <c r="C62" s="48">
        <f>D47+D50+D53</f>
        <v>21</v>
      </c>
      <c r="D62" s="49">
        <f>B62/C62</f>
        <v>0.76190476190476186</v>
      </c>
    </row>
    <row r="64" spans="2:4" ht="15.75" thickBot="1"/>
    <row r="65" spans="2:3" ht="44.25" customHeight="1" thickBot="1">
      <c r="B65" s="11" t="s">
        <v>78</v>
      </c>
      <c r="C65" s="44" t="str">
        <f>IF(D62&lt;B70,"Project heroverwegen",IF(D62&lt;B71,"Mogelijkheden nader verkennen","Kansrijk project"))</f>
        <v>Kansrijk project</v>
      </c>
    </row>
    <row r="68" spans="2:3" ht="15.75" thickBot="1"/>
    <row r="69" spans="2:3" ht="24" thickBot="1">
      <c r="B69" s="13" t="s">
        <v>79</v>
      </c>
    </row>
    <row r="70" spans="2:3" ht="24" thickBot="1">
      <c r="B70" s="53">
        <v>0.5</v>
      </c>
    </row>
    <row r="71" spans="2:3" ht="24" thickBot="1">
      <c r="B71" s="53">
        <v>0.75</v>
      </c>
    </row>
    <row r="84" spans="4:10" hidden="1">
      <c r="D84" s="2" t="s">
        <v>38</v>
      </c>
      <c r="J84" s="2" t="s">
        <v>80</v>
      </c>
    </row>
    <row r="85" spans="4:10" hidden="1">
      <c r="D85" s="2" t="s">
        <v>40</v>
      </c>
    </row>
    <row r="86" spans="4:10" hidden="1">
      <c r="D86" s="2" t="s">
        <v>46</v>
      </c>
    </row>
  </sheetData>
  <mergeCells count="5">
    <mergeCell ref="B4:B5"/>
    <mergeCell ref="C4:C5"/>
    <mergeCell ref="D4:D5"/>
    <mergeCell ref="E4:E5"/>
    <mergeCell ref="F4:F5"/>
  </mergeCells>
  <conditionalFormatting sqref="C65">
    <cfRule type="cellIs" dxfId="4" priority="1" operator="equal">
      <formula>"Kansrijk project"</formula>
    </cfRule>
    <cfRule type="cellIs" dxfId="3" priority="2" operator="equal">
      <formula>"Mogelijkheden nader verkennen"</formula>
    </cfRule>
    <cfRule type="cellIs" dxfId="2" priority="3" operator="equal">
      <formula>"Project heroverwegen"</formula>
    </cfRule>
  </conditionalFormatting>
  <conditionalFormatting sqref="E8:E9">
    <cfRule type="cellIs" dxfId="1" priority="7" operator="equal">
      <formula>"INTERNE AFSTEMMING BENODIGD VOOR DOORGANG PROJECT"</formula>
    </cfRule>
    <cfRule type="cellIs" dxfId="0" priority="8" operator="equal">
      <formula>"OK"</formula>
    </cfRule>
  </conditionalFormatting>
  <dataValidations count="2">
    <dataValidation type="list" errorStyle="warning" allowBlank="1" showInputMessage="1" showErrorMessage="1" errorTitle="qewrfqt" promptTitle="LET OP: " sqref="I8" xr:uid="{171CC094-6F41-444B-93E2-2A00F8A236C5}">
      <formula1>$D$8</formula1>
    </dataValidation>
    <dataValidation type="list" allowBlank="1" showInputMessage="1" showErrorMessage="1" sqref="D8:E9 D13:E19 D23:E29 D33:E39" xr:uid="{597F113A-F36F-4462-ABB8-9538C31E8991}">
      <formula1>$D$84:$D$86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68C725F17799438551822E4504B6DF" ma:contentTypeVersion="11" ma:contentTypeDescription="Create a new document." ma:contentTypeScope="" ma:versionID="b4bc9d23f7864742ee70534a927e7f15">
  <xsd:schema xmlns:xsd="http://www.w3.org/2001/XMLSchema" xmlns:xs="http://www.w3.org/2001/XMLSchema" xmlns:p="http://schemas.microsoft.com/office/2006/metadata/properties" xmlns:ns2="d7156523-0f14-4172-8fb4-9313853f3cdb" xmlns:ns3="12ab40d7-b626-47b4-9200-7e2fdcf3c198" targetNamespace="http://schemas.microsoft.com/office/2006/metadata/properties" ma:root="true" ma:fieldsID="bc12bb1c68f3c33ba72f1268f4eec29b" ns2:_="" ns3:_="">
    <xsd:import namespace="d7156523-0f14-4172-8fb4-9313853f3cdb"/>
    <xsd:import namespace="12ab40d7-b626-47b4-9200-7e2fdcf3c1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156523-0f14-4172-8fb4-9313853f3c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fe3910d-ab50-4242-942f-840934c91a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ab40d7-b626-47b4-9200-7e2fdcf3c1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5f91421-f904-428b-a69f-4b84f17f03db}" ma:internalName="TaxCatchAll" ma:showField="CatchAllData" ma:web="12ab40d7-b626-47b4-9200-7e2fdcf3c1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156523-0f14-4172-8fb4-9313853f3cdb">
      <Terms xmlns="http://schemas.microsoft.com/office/infopath/2007/PartnerControls"/>
    </lcf76f155ced4ddcb4097134ff3c332f>
    <TaxCatchAll xmlns="12ab40d7-b626-47b4-9200-7e2fdcf3c198" xsi:nil="true"/>
  </documentManagement>
</p:properties>
</file>

<file path=customXml/itemProps1.xml><?xml version="1.0" encoding="utf-8"?>
<ds:datastoreItem xmlns:ds="http://schemas.openxmlformats.org/officeDocument/2006/customXml" ds:itemID="{767F2A75-1507-4DAA-B15A-F9BDDDE2BB64}"/>
</file>

<file path=customXml/itemProps2.xml><?xml version="1.0" encoding="utf-8"?>
<ds:datastoreItem xmlns:ds="http://schemas.openxmlformats.org/officeDocument/2006/customXml" ds:itemID="{FB99DC6B-DF89-4FEB-989A-987EA0FC1A95}"/>
</file>

<file path=customXml/itemProps3.xml><?xml version="1.0" encoding="utf-8"?>
<ds:datastoreItem xmlns:ds="http://schemas.openxmlformats.org/officeDocument/2006/customXml" ds:itemID="{7D23938C-F8B6-4A68-BBFD-04D333E903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Pluup Bataille</cp:lastModifiedBy>
  <cp:revision/>
  <dcterms:created xsi:type="dcterms:W3CDTF">2013-07-04T12:24:24Z</dcterms:created>
  <dcterms:modified xsi:type="dcterms:W3CDTF">2023-11-27T12:53:23Z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0x010100CE68C725F17799438551822E4504B6DF</vt:lpwstr>
  </property>
  <property fmtid="{D5CDD505-2E9C-101B-9397-08002B2CF9AE}" pid="3" name="MediaServiceImageTags">
    <vt:lpwstr/>
  </property>
</Properties>
</file>