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H:\Downloads\"/>
    </mc:Choice>
  </mc:AlternateContent>
  <bookViews>
    <workbookView xWindow="360" yWindow="75" windowWidth="19440" windowHeight="12240"/>
  </bookViews>
  <sheets>
    <sheet name="LOB 2015 en verder" sheetId="4" r:id="rId1"/>
    <sheet name="Gebruiksaanwijzing" sheetId="3" r:id="rId2"/>
  </sheets>
  <definedNames>
    <definedName name="_xlnm.Print_Area" localSheetId="1">Gebruiksaanwijzing!$B$3:$B$29</definedName>
  </definedNames>
  <calcPr calcId="152511"/>
</workbook>
</file>

<file path=xl/calcChain.xml><?xml version="1.0" encoding="utf-8"?>
<calcChain xmlns="http://schemas.openxmlformats.org/spreadsheetml/2006/main">
  <c r="L20" i="4" l="1"/>
  <c r="L52" i="4" l="1"/>
  <c r="L51" i="4"/>
  <c r="L50" i="4"/>
  <c r="L49" i="4"/>
  <c r="L48" i="4"/>
  <c r="L57" i="4"/>
  <c r="L56" i="4"/>
  <c r="L54" i="4"/>
  <c r="L53" i="4"/>
  <c r="L47" i="4"/>
  <c r="I35" i="4"/>
  <c r="G27" i="4" s="1"/>
  <c r="I34" i="4"/>
  <c r="G26" i="4" s="1"/>
  <c r="I33" i="4"/>
  <c r="G25" i="4" s="1"/>
  <c r="I32" i="4"/>
  <c r="G24" i="4" s="1"/>
  <c r="I31" i="4"/>
  <c r="G23" i="4" s="1"/>
  <c r="B35" i="4"/>
  <c r="B34" i="4"/>
  <c r="B33" i="4"/>
  <c r="B32" i="4"/>
  <c r="B31" i="4"/>
  <c r="L58" i="4"/>
  <c r="L55" i="4"/>
  <c r="L46" i="4"/>
  <c r="L45" i="4"/>
  <c r="L44" i="4"/>
  <c r="L43" i="4"/>
  <c r="L42" i="4"/>
  <c r="L41" i="4"/>
  <c r="L40" i="4"/>
  <c r="L39" i="4"/>
  <c r="C27" i="4"/>
  <c r="C26" i="4"/>
  <c r="C25" i="4"/>
  <c r="C24" i="4"/>
  <c r="C23" i="4"/>
  <c r="B27" i="4"/>
  <c r="K27" i="4" s="1"/>
  <c r="B26" i="4"/>
  <c r="K26" i="4" s="1"/>
  <c r="B25" i="4"/>
  <c r="K25" i="4" s="1"/>
  <c r="B24" i="4"/>
  <c r="K24" i="4" s="1"/>
  <c r="B23" i="4"/>
  <c r="K23" i="4" s="1"/>
  <c r="E8" i="4"/>
  <c r="B12" i="4"/>
  <c r="B11" i="4"/>
  <c r="B10" i="4"/>
  <c r="B9" i="4"/>
  <c r="B8" i="4"/>
  <c r="D26" i="4" l="1"/>
  <c r="D18" i="4"/>
  <c r="E26" i="4"/>
  <c r="E25" i="4"/>
  <c r="D25" i="4"/>
  <c r="E23" i="4"/>
  <c r="D23" i="4"/>
  <c r="E24" i="4"/>
  <c r="D24" i="4"/>
  <c r="E27" i="4"/>
  <c r="D27" i="4"/>
  <c r="L23" i="4" l="1"/>
  <c r="L24" i="4" s="1"/>
  <c r="L25" i="4" s="1"/>
  <c r="L26" i="4" s="1"/>
  <c r="L27" i="4" s="1"/>
  <c r="I23" i="4"/>
  <c r="I24" i="4" l="1"/>
  <c r="I25" i="4"/>
  <c r="I26" i="4" l="1"/>
  <c r="I27" i="4"/>
</calcChain>
</file>

<file path=xl/comments1.xml><?xml version="1.0" encoding="utf-8"?>
<comments xmlns="http://schemas.openxmlformats.org/spreadsheetml/2006/main">
  <authors>
    <author>Erwin Steinmeier</author>
    <author>Joost Visser</author>
  </authors>
  <commentList>
    <comment ref="D15" authorId="0" shapeId="0">
      <text>
        <r>
          <rPr>
            <sz val="9"/>
            <color indexed="81"/>
            <rFont val="Tahoma"/>
            <family val="2"/>
          </rPr>
          <t>Vul hier het besteedbaar budget in uit de periode 2010-2014. Loopbaanontwikkelingsbudget dat in die periode niet is besteed, blijft  staan. Hier kan ook een koppeling worden aangemaakt naar de waarde uit het 'oude' excel-bestand.</t>
        </r>
      </text>
    </comment>
    <comment ref="B17" authorId="0" shapeId="0">
      <text>
        <r>
          <rPr>
            <sz val="9"/>
            <color indexed="81"/>
            <rFont val="Tahoma"/>
            <family val="2"/>
          </rPr>
          <t>Vul in de kolom 'Uitgaven aan opleidingen' het bedrag in dat de werknemer heeft besteed aan opleidingen in 2015 en later. De bedragen worden hier automatisch opgeteld.</t>
        </r>
      </text>
    </comment>
    <comment ref="I21" authorId="1" shapeId="0">
      <text>
        <r>
          <rPr>
            <b/>
            <sz val="9"/>
            <color indexed="81"/>
            <rFont val="Tahoma"/>
            <family val="2"/>
          </rPr>
          <t xml:space="preserve">Artikel 10.6 Loopbaanontwikkelingsbudget van werknemers in dienst gekomen op of na 1 januari 2010
</t>
        </r>
        <r>
          <rPr>
            <b/>
            <sz val="9"/>
            <color indexed="81"/>
            <rFont val="Tahoma"/>
            <family val="2"/>
          </rPr>
          <t xml:space="preserve">10.6.1 </t>
        </r>
        <r>
          <rPr>
            <sz val="9"/>
            <color indexed="81"/>
            <rFont val="Tahoma"/>
            <family val="2"/>
          </rPr>
          <t xml:space="preserve">Een werknemer met een 36-urige werkweek die in dienst van de onderneming is gekomen op of na 1 januari 2010, heeft per kalenderjaar recht op een individueel loopbaanontwikkelingsbudget van 900 euro.
</t>
        </r>
        <r>
          <rPr>
            <b/>
            <sz val="9"/>
            <color indexed="81"/>
            <rFont val="Tahoma"/>
            <family val="2"/>
          </rPr>
          <t>10.6.2</t>
        </r>
        <r>
          <rPr>
            <sz val="9"/>
            <color indexed="81"/>
            <rFont val="Tahoma"/>
            <family val="2"/>
          </rPr>
          <t xml:space="preserve"> Een werknemer met een arbeidsduur van minder dan 36 uur per week en in dienst van de onderneming gekomen op of na 1 januari 2010, heeft per kalenderjaar naar evenredigheid van de overeengekomen arbeidsduur recht op een individueel loopbaanontwikkelingsbudget, met een minimum van 450 euro.
</t>
        </r>
        <r>
          <rPr>
            <b/>
            <sz val="9"/>
            <color indexed="81"/>
            <rFont val="Tahoma"/>
            <family val="2"/>
          </rPr>
          <t xml:space="preserve">10.6.3 </t>
        </r>
        <r>
          <rPr>
            <sz val="9"/>
            <color indexed="81"/>
            <rFont val="Tahoma"/>
            <family val="2"/>
          </rPr>
          <t xml:space="preserve">Het individuele loopbaanontwikkelingsbudget wordt jaarlijks toegekend op 1 januari van het betreffende kalenderjaar. De arbeidsduur op 1 januari is bepalend voor de hoogte van het individuele loopbaanontwikkelingsbudget. Een wijziging in de overeengekomen arbeidsduur gedurende een kalenderjaar leidt in dat jaar niet tot herberekening van het individuele loopbaanontwikkelingsbudget.
</t>
        </r>
        <r>
          <rPr>
            <b/>
            <sz val="9"/>
            <color indexed="81"/>
            <rFont val="Tahoma"/>
            <family val="2"/>
          </rPr>
          <t>10.6.4</t>
        </r>
        <r>
          <rPr>
            <sz val="9"/>
            <color indexed="81"/>
            <rFont val="Tahoma"/>
            <family val="2"/>
          </rPr>
          <t xml:space="preserve"> Een werknemer die in de loop van het kalenderjaar in dienst treedt bij de onderneming, heeft met ingang van 1 januari van het eerstvolgende kalenderjaar recht op een individueel loopbaanontwikkelingsbudget.
</t>
        </r>
        <r>
          <rPr>
            <b/>
            <sz val="9"/>
            <color indexed="81"/>
            <rFont val="Tahoma"/>
            <family val="2"/>
          </rPr>
          <t xml:space="preserve">10.6.5 </t>
        </r>
        <r>
          <rPr>
            <sz val="9"/>
            <color indexed="81"/>
            <rFont val="Tahoma"/>
            <family val="2"/>
          </rPr>
          <t xml:space="preserve">De werknemer kan zijn recht op het individueel loopbaanontwikkelingsbudget sparen tot een maximum van 4.500 euro. Een werknemer met een arbeidsduur van minder dan 36 uur per week kan naar evenredigheid van de overeengekomen arbeidsduur zijn individueel loopbaanontwikkelingsbudget sparen.
</t>
        </r>
        <r>
          <rPr>
            <b/>
            <sz val="9"/>
            <color indexed="81"/>
            <rFont val="Tahoma"/>
            <family val="2"/>
          </rPr>
          <t>10.6.6</t>
        </r>
        <r>
          <rPr>
            <sz val="9"/>
            <color indexed="81"/>
            <rFont val="Tahoma"/>
            <family val="2"/>
          </rPr>
          <t xml:space="preserve"> Indien een werknemer het voor hem geldende maximumbudget heeft gespaard, ontstaat er in het eerstvolgende kalenderjaar géén nieuw recht op het individueel loopbaanontwikkelingsbudget.</t>
        </r>
      </text>
    </comment>
    <comment ref="C22" authorId="1" shapeId="0">
      <text>
        <r>
          <rPr>
            <b/>
            <sz val="9"/>
            <color indexed="81"/>
            <rFont val="Tahoma"/>
            <family val="2"/>
          </rPr>
          <t>Parttime Factor</t>
        </r>
        <r>
          <rPr>
            <sz val="9"/>
            <color indexed="81"/>
            <rFont val="Tahoma"/>
            <family val="2"/>
          </rPr>
          <t xml:space="preserve">
Als de parttime factor lager is dan 0,5 wordt deze voor de berekening automatisch op 0,5 gezet</t>
        </r>
      </text>
    </comment>
    <comment ref="K22" authorId="1" shapeId="0">
      <text>
        <r>
          <rPr>
            <b/>
            <sz val="9"/>
            <color indexed="81"/>
            <rFont val="Tahoma"/>
            <family val="2"/>
          </rPr>
          <t>Joost Visser:</t>
        </r>
        <r>
          <rPr>
            <sz val="9"/>
            <color indexed="81"/>
            <rFont val="Tahoma"/>
            <family val="2"/>
          </rPr>
          <t xml:space="preserve">
Als het jaar in dienst gelijk is aan jaar op de regel, dan wordt de waarde 0 want er is in principe dan geen opbouw dat jaar, tenzij het 1 januari is (tweede conditie)
</t>
        </r>
      </text>
    </comment>
    <comment ref="G30" authorId="1" shapeId="0">
      <text>
        <r>
          <rPr>
            <b/>
            <sz val="9"/>
            <color indexed="81"/>
            <rFont val="Tahoma"/>
            <family val="2"/>
          </rPr>
          <t xml:space="preserve">Bedrag
</t>
        </r>
        <r>
          <rPr>
            <sz val="9"/>
            <color indexed="81"/>
            <rFont val="Tahoma"/>
            <family val="2"/>
          </rPr>
          <t>Neem hier het totaalbedrag voor dat jaar op</t>
        </r>
      </text>
    </comment>
  </commentList>
</comments>
</file>

<file path=xl/sharedStrings.xml><?xml version="1.0" encoding="utf-8"?>
<sst xmlns="http://schemas.openxmlformats.org/spreadsheetml/2006/main" count="52" uniqueCount="48">
  <si>
    <t>Datum in dienst</t>
  </si>
  <si>
    <t>Maximaal Budget</t>
  </si>
  <si>
    <t>Besteedbaar budget</t>
  </si>
  <si>
    <t>Jaar</t>
  </si>
  <si>
    <t>Naam medewerker</t>
  </si>
  <si>
    <t>Personeelsnummer</t>
  </si>
  <si>
    <t>Personeelsgegevens</t>
  </si>
  <si>
    <t>Dienstverband</t>
  </si>
  <si>
    <t>Budget per jaar</t>
  </si>
  <si>
    <t>Invoeren uitgangswaarden</t>
  </si>
  <si>
    <r>
      <t>Datum in dienst</t>
    </r>
    <r>
      <rPr>
        <sz val="10"/>
        <rFont val="Verdana"/>
        <family val="2"/>
      </rPr>
      <t>: vul hier de datum in waarop de werknemer in dienst kwam</t>
    </r>
  </si>
  <si>
    <t>Het instrument berekent nu automatisch het maximaal op te bouwen budget. Als er al geld is besteed dan geven de uitkomsten aan wat de werknemer nog kan besteden.</t>
  </si>
  <si>
    <t>Begrippenlijst</t>
  </si>
  <si>
    <t>PF = ParttimeFactor</t>
  </si>
  <si>
    <t>Maximaal budget = het bedrag dat een werknemer maximaal kan opbouwen</t>
  </si>
  <si>
    <t>Budget per jaar = het bedrag waarmee het budget ieder jaar groeit</t>
  </si>
  <si>
    <t>Opgebouwd budget = budget per jaar cumulatief</t>
  </si>
  <si>
    <t>Besteedbaar budget = opgebouwd budget – reeds uitgegeven bedrag aan loopbaan</t>
  </si>
  <si>
    <t>Gebruiksaanwijzing rekentool loopbaanontwikkelingsbudget</t>
  </si>
  <si>
    <t>Vul hier de naam en het personeelsnummer in van de werknemer van wie u het loopbaanontwikkelingsbudget wilt berekenen.</t>
  </si>
  <si>
    <t>Opgebouwde en besteedbare budgetten</t>
  </si>
  <si>
    <t>Parttime Factor</t>
  </si>
  <si>
    <t>Uitgaven aan opleidingen</t>
  </si>
  <si>
    <t>Naam opleiding</t>
  </si>
  <si>
    <t>Opleidingsinstituut</t>
  </si>
  <si>
    <t>Looptijd</t>
  </si>
  <si>
    <t>Bedrag</t>
  </si>
  <si>
    <t>Hulpcellen voor lijnhoogte</t>
  </si>
  <si>
    <t>Besteedbaar budget tot 2015</t>
  </si>
  <si>
    <t>Situatie tot 2015</t>
  </si>
  <si>
    <t>Situatie 2015 en verder</t>
  </si>
  <si>
    <t>Totaal uitgegeven aan opleidingen</t>
  </si>
  <si>
    <t>Omschrijving</t>
  </si>
  <si>
    <t>Uitgegeven aan opleidingen</t>
  </si>
  <si>
    <t>Hulpcel besteedbaar budget totaal</t>
  </si>
  <si>
    <t>Uitgegeven</t>
  </si>
  <si>
    <t>Opleidingsdetails</t>
  </si>
  <si>
    <t>Berekening voor jaar</t>
  </si>
  <si>
    <t>In de kolom uitgangswaarden ziet u een overzicht van de belangrijkste data. De omvang van het dienstverband (fulltime of parttime) op 1 januari bepaalt de hoogte en het maximum van het budget.</t>
  </si>
  <si>
    <r>
      <t>Dienstverband op 1 januari 2015 – 1 januari 2019</t>
    </r>
    <r>
      <rPr>
        <sz val="10"/>
        <rFont val="Verdana"/>
        <family val="2"/>
      </rPr>
      <t>: vul hier het aantal uren in dat de werknemer per week werkt (contractueel overeengekomen) op 1 januari. Voor oproepkrachten kunt u uitgaan van het gemiddelde aantal contracturen op basis van de afgelopen drie maanden. Let op: vul geen verwachtingen in voor de toekomstige omvang van het dienstverband, want dat kan van invloed zijn op de hoogte van het budget. Bijvoorbeeld: als u de tool invult voor 2016 dan vult u voor de jaren daarna hetzelfde aantal uren in.</t>
    </r>
  </si>
  <si>
    <r>
      <t>Berekening voor jaar</t>
    </r>
    <r>
      <rPr>
        <sz val="10"/>
        <rFont val="Verdana"/>
        <family val="2"/>
      </rPr>
      <t>: vul hier het jaar in waarvoor u het loopbaanontwikkelingsbudget wilt berekenen</t>
    </r>
  </si>
  <si>
    <r>
      <rPr>
        <u/>
        <sz val="10"/>
        <rFont val="Verdana"/>
        <family val="2"/>
      </rPr>
      <t>Situatie tot 2015</t>
    </r>
    <r>
      <rPr>
        <sz val="10"/>
        <rFont val="Verdana"/>
        <family val="2"/>
      </rPr>
      <t>: vul hier het besteedbaar budget in uit de periode 2010-2014. Loopbaanontwikkelingsbudget dat in die periode niet is besteed, blijft  staan.</t>
    </r>
  </si>
  <si>
    <t>Rekentool loopbaanontwikkelingsbudget</t>
  </si>
  <si>
    <t>Hulpcel datum 1 januari</t>
  </si>
  <si>
    <t>Hulpcel vermenigvuldiging obv jaar</t>
  </si>
  <si>
    <r>
      <rPr>
        <sz val="10"/>
        <rFont val="Arial"/>
        <family val="2"/>
      </rPr>
      <t xml:space="preserve">
Disclaimer
</t>
    </r>
    <r>
      <rPr>
        <i/>
        <sz val="10"/>
        <rFont val="Arial"/>
        <family val="2"/>
      </rPr>
      <t>Bij de totstandkoming van de rekentool is alle mogelijke zorgvuldigheid in acht genomen. Desondanks bestaat de mogelijkheid dat bepaalde informatie niet volledig of juist wordt weergegeven. Aedes is niet aansprakelijk voor eventuele foutieve uitkomsten bij de toepassing van de rekentool.</t>
    </r>
  </si>
  <si>
    <t>versie: 2.9</t>
  </si>
  <si>
    <r>
      <rPr>
        <u/>
        <sz val="10"/>
        <rFont val="Verdana"/>
        <family val="2"/>
      </rPr>
      <t>Situatie 2015 en verder</t>
    </r>
    <r>
      <rPr>
        <sz val="10"/>
        <rFont val="Verdana"/>
        <family val="2"/>
      </rPr>
      <t>: vul in de kolom 'Uitgaven aan opleidingen' het bedrag in dat de werknemer heeft besteed aan opleidingen in 2015 en later. De bedragen worden hier automatisch opgeteld.</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</si>
</sst>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mmmm\ d\,\ yyyy;@"/>
    <numFmt numFmtId="165" formatCode="[$€-413]\ #,##0.00"/>
    <numFmt numFmtId="166" formatCode="0.0"/>
    <numFmt numFmtId="167" formatCode="&quot;€&quot;\ #,##0.00"/>
    <numFmt numFmtId="168" formatCode="&quot;€&quot;\ #,##0"/>
  </numFmts>
  <fonts count="19" x14ac:knownFonts="1">
    <font>
      <sz val="10"/>
      <name val="Arial"/>
    </font>
    <font>
      <sz val="8"/>
      <name val="Arial"/>
      <family val="2"/>
    </font>
    <font>
      <sz val="9"/>
      <color indexed="81"/>
      <name val="Tahoma"/>
      <family val="2"/>
    </font>
    <font>
      <b/>
      <sz val="9"/>
      <color indexed="81"/>
      <name val="Tahoma"/>
      <family val="2"/>
    </font>
    <font>
      <b/>
      <sz val="12"/>
      <name val="Verdana"/>
      <family val="2"/>
    </font>
    <font>
      <sz val="10"/>
      <name val="Verdana"/>
      <family val="2"/>
    </font>
    <font>
      <i/>
      <sz val="10"/>
      <name val="Verdana"/>
      <family val="2"/>
    </font>
    <font>
      <u/>
      <sz val="10"/>
      <name val="Verdana"/>
      <family val="2"/>
    </font>
    <font>
      <b/>
      <sz val="10"/>
      <name val="Verdana"/>
      <family val="2"/>
    </font>
    <font>
      <sz val="11"/>
      <color rgb="FF006100"/>
      <name val="Calibri"/>
      <family val="2"/>
      <scheme val="minor"/>
    </font>
    <font>
      <sz val="11"/>
      <color rgb="FF9C6500"/>
      <name val="Calibri"/>
      <family val="2"/>
      <scheme val="minor"/>
    </font>
    <font>
      <sz val="11"/>
      <name val="Calibri"/>
      <family val="2"/>
      <scheme val="minor"/>
    </font>
    <font>
      <b/>
      <sz val="11"/>
      <color indexed="10"/>
      <name val="Calibri"/>
      <family val="2"/>
      <scheme val="minor"/>
    </font>
    <font>
      <sz val="11"/>
      <color indexed="10"/>
      <name val="Calibri"/>
      <family val="2"/>
      <scheme val="minor"/>
    </font>
    <font>
      <b/>
      <sz val="11"/>
      <name val="Calibri"/>
      <family val="2"/>
      <scheme val="minor"/>
    </font>
    <font>
      <sz val="8"/>
      <name val="Calibri"/>
      <family val="2"/>
      <scheme val="minor"/>
    </font>
    <font>
      <b/>
      <sz val="14"/>
      <name val="Calibri"/>
      <family val="2"/>
      <scheme val="minor"/>
    </font>
    <font>
      <sz val="10"/>
      <name val="Arial"/>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rgb="FFC6EFCE"/>
      </patternFill>
    </fill>
    <fill>
      <patternFill patternType="solid">
        <fgColor rgb="FFFFEB9C"/>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9" fillId="3" borderId="0" applyNumberFormat="0" applyBorder="0" applyAlignment="0" applyProtection="0"/>
    <xf numFmtId="0" fontId="10" fillId="4" borderId="0" applyNumberFormat="0" applyBorder="0" applyAlignment="0" applyProtection="0"/>
  </cellStyleXfs>
  <cellXfs count="144">
    <xf numFmtId="0" fontId="0" fillId="0" borderId="0" xfId="0"/>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0" fillId="0" borderId="0" xfId="0" applyAlignment="1">
      <alignment wrapText="1"/>
    </xf>
    <xf numFmtId="0" fontId="4" fillId="0" borderId="18" xfId="0" applyFont="1" applyBorder="1" applyAlignment="1">
      <alignment wrapText="1"/>
    </xf>
    <xf numFmtId="164" fontId="10" fillId="4" borderId="8" xfId="2" applyNumberFormat="1" applyFont="1" applyBorder="1" applyProtection="1">
      <protection locked="0"/>
    </xf>
    <xf numFmtId="0" fontId="10" fillId="4" borderId="15" xfId="2" applyFont="1" applyBorder="1" applyProtection="1">
      <protection locked="0"/>
    </xf>
    <xf numFmtId="0" fontId="10" fillId="4" borderId="5" xfId="2" applyFont="1" applyBorder="1" applyProtection="1">
      <protection locked="0"/>
    </xf>
    <xf numFmtId="0" fontId="11" fillId="0" borderId="0" xfId="0" applyFont="1" applyBorder="1" applyProtection="1"/>
    <xf numFmtId="0" fontId="11" fillId="0" borderId="0" xfId="0" applyFont="1" applyFill="1" applyBorder="1" applyAlignment="1" applyProtection="1"/>
    <xf numFmtId="165" fontId="11" fillId="0" borderId="0" xfId="0" applyNumberFormat="1" applyFont="1" applyFill="1" applyBorder="1" applyAlignment="1" applyProtection="1"/>
    <xf numFmtId="165" fontId="11" fillId="6" borderId="14" xfId="0" applyNumberFormat="1" applyFont="1" applyFill="1" applyBorder="1" applyAlignment="1" applyProtection="1"/>
    <xf numFmtId="165" fontId="11" fillId="6" borderId="11" xfId="0" applyNumberFormat="1" applyFont="1" applyFill="1" applyBorder="1" applyAlignment="1" applyProtection="1"/>
    <xf numFmtId="165" fontId="11" fillId="6" borderId="12" xfId="0" applyNumberFormat="1" applyFont="1" applyFill="1" applyBorder="1" applyAlignment="1" applyProtection="1"/>
    <xf numFmtId="0" fontId="11" fillId="2" borderId="40" xfId="0" applyFont="1" applyFill="1" applyBorder="1" applyAlignment="1" applyProtection="1">
      <alignment horizontal="right"/>
    </xf>
    <xf numFmtId="0" fontId="11" fillId="0" borderId="0" xfId="0" applyFont="1" applyProtection="1"/>
    <xf numFmtId="166" fontId="11" fillId="0" borderId="0" xfId="0" applyNumberFormat="1" applyFont="1" applyFill="1" applyBorder="1" applyAlignment="1" applyProtection="1">
      <alignment horizontal="right"/>
    </xf>
    <xf numFmtId="167" fontId="10" fillId="0" borderId="0" xfId="2" applyNumberFormat="1" applyFont="1" applyFill="1" applyBorder="1" applyAlignment="1" applyProtection="1">
      <alignment horizontal="right"/>
    </xf>
    <xf numFmtId="0" fontId="11" fillId="2" borderId="28" xfId="0" applyFont="1" applyFill="1" applyBorder="1" applyAlignment="1" applyProtection="1">
      <alignment horizontal="center"/>
    </xf>
    <xf numFmtId="0" fontId="11" fillId="0" borderId="0" xfId="0" applyNumberFormat="1" applyFont="1" applyAlignment="1" applyProtection="1">
      <alignment wrapText="1"/>
    </xf>
    <xf numFmtId="0" fontId="12" fillId="0" borderId="0" xfId="0" applyFont="1" applyAlignment="1" applyProtection="1"/>
    <xf numFmtId="0" fontId="13" fillId="0" borderId="0" xfId="0" applyFont="1" applyAlignment="1" applyProtection="1"/>
    <xf numFmtId="0" fontId="14" fillId="0" borderId="0" xfId="0" applyFont="1" applyAlignment="1" applyProtection="1"/>
    <xf numFmtId="0" fontId="11" fillId="0" borderId="0" xfId="0" applyFont="1" applyAlignment="1" applyProtection="1">
      <alignment horizontal="left" indent="4"/>
    </xf>
    <xf numFmtId="14" fontId="11" fillId="0" borderId="0" xfId="0" applyNumberFormat="1" applyFont="1" applyAlignment="1" applyProtection="1">
      <alignment horizontal="left" indent="4"/>
    </xf>
    <xf numFmtId="0" fontId="0" fillId="0" borderId="0" xfId="0" applyProtection="1"/>
    <xf numFmtId="0" fontId="11" fillId="0" borderId="0" xfId="0" applyFont="1" applyFill="1" applyBorder="1" applyProtection="1"/>
    <xf numFmtId="0" fontId="11" fillId="0" borderId="0" xfId="1" applyFont="1" applyFill="1" applyBorder="1" applyAlignment="1" applyProtection="1">
      <alignment horizontal="left"/>
    </xf>
    <xf numFmtId="0" fontId="11" fillId="0" borderId="0" xfId="2" applyFont="1" applyFill="1" applyBorder="1" applyAlignment="1" applyProtection="1">
      <alignment horizontal="left"/>
    </xf>
    <xf numFmtId="167" fontId="11" fillId="6" borderId="15" xfId="0" applyNumberFormat="1" applyFont="1" applyFill="1" applyBorder="1" applyProtection="1"/>
    <xf numFmtId="0" fontId="14" fillId="0" borderId="0" xfId="0" applyFont="1" applyFill="1" applyBorder="1" applyAlignment="1" applyProtection="1"/>
    <xf numFmtId="0" fontId="9" fillId="3" borderId="13" xfId="1" applyFont="1" applyBorder="1" applyAlignment="1" applyProtection="1"/>
    <xf numFmtId="0" fontId="11" fillId="2" borderId="39" xfId="0" applyFont="1" applyFill="1" applyBorder="1" applyAlignment="1" applyProtection="1">
      <alignment horizontal="right"/>
    </xf>
    <xf numFmtId="0" fontId="11" fillId="2" borderId="29" xfId="0" applyFont="1" applyFill="1" applyBorder="1" applyAlignment="1" applyProtection="1">
      <alignment horizontal="right"/>
    </xf>
    <xf numFmtId="0" fontId="11" fillId="0" borderId="0" xfId="0" applyFont="1" applyFill="1" applyBorder="1" applyAlignment="1" applyProtection="1">
      <alignment horizontal="right"/>
    </xf>
    <xf numFmtId="0" fontId="14" fillId="2" borderId="14" xfId="0" applyFont="1" applyFill="1" applyBorder="1" applyAlignment="1" applyProtection="1">
      <alignment horizontal="right"/>
    </xf>
    <xf numFmtId="0" fontId="15" fillId="0" borderId="0" xfId="0" applyNumberFormat="1" applyFont="1" applyAlignment="1" applyProtection="1">
      <alignment horizontal="right" wrapText="1"/>
    </xf>
    <xf numFmtId="0" fontId="11" fillId="6" borderId="1" xfId="0" applyFont="1" applyFill="1" applyBorder="1" applyAlignment="1" applyProtection="1">
      <alignment horizontal="center"/>
    </xf>
    <xf numFmtId="0" fontId="11" fillId="6" borderId="2" xfId="0" applyFont="1" applyFill="1" applyBorder="1" applyProtection="1"/>
    <xf numFmtId="168" fontId="11" fillId="6" borderId="2" xfId="0" applyNumberFormat="1" applyFont="1" applyFill="1" applyBorder="1" applyProtection="1"/>
    <xf numFmtId="167" fontId="11" fillId="0" borderId="0" xfId="0" applyNumberFormat="1" applyFont="1" applyProtection="1"/>
    <xf numFmtId="0" fontId="11" fillId="6" borderId="3" xfId="0" applyFont="1" applyFill="1" applyBorder="1" applyAlignment="1" applyProtection="1">
      <alignment horizontal="center"/>
    </xf>
    <xf numFmtId="0" fontId="11" fillId="6" borderId="9" xfId="0" applyFont="1" applyFill="1" applyBorder="1" applyProtection="1"/>
    <xf numFmtId="168" fontId="11" fillId="6" borderId="9" xfId="0" applyNumberFormat="1" applyFont="1" applyFill="1" applyBorder="1" applyProtection="1"/>
    <xf numFmtId="167" fontId="11" fillId="0" borderId="0" xfId="0" applyNumberFormat="1" applyFont="1" applyAlignment="1" applyProtection="1">
      <alignment wrapText="1"/>
    </xf>
    <xf numFmtId="0" fontId="11" fillId="6" borderId="4" xfId="0" applyFont="1" applyFill="1" applyBorder="1" applyAlignment="1" applyProtection="1">
      <alignment horizontal="center"/>
    </xf>
    <xf numFmtId="0" fontId="11" fillId="6" borderId="10" xfId="0" applyFont="1" applyFill="1" applyBorder="1" applyProtection="1"/>
    <xf numFmtId="168" fontId="11" fillId="6" borderId="10" xfId="0" applyNumberFormat="1" applyFont="1" applyFill="1" applyBorder="1" applyProtection="1"/>
    <xf numFmtId="0" fontId="9" fillId="0" borderId="0" xfId="1" applyFont="1" applyFill="1" applyBorder="1" applyAlignment="1" applyProtection="1"/>
    <xf numFmtId="0" fontId="11" fillId="5" borderId="24" xfId="2" applyFont="1" applyFill="1" applyBorder="1" applyAlignment="1" applyProtection="1">
      <alignment horizontal="right"/>
    </xf>
    <xf numFmtId="0" fontId="11" fillId="0" borderId="0" xfId="0" applyFont="1" applyFill="1" applyBorder="1" applyAlignment="1" applyProtection="1">
      <alignment horizontal="center"/>
    </xf>
    <xf numFmtId="0" fontId="10" fillId="0" borderId="0" xfId="2" applyFont="1" applyFill="1" applyBorder="1" applyAlignment="1" applyProtection="1">
      <alignment horizontal="right"/>
    </xf>
    <xf numFmtId="0" fontId="11" fillId="7" borderId="29" xfId="0" applyFont="1" applyFill="1" applyBorder="1" applyAlignment="1" applyProtection="1">
      <alignment horizontal="right"/>
    </xf>
    <xf numFmtId="167" fontId="10" fillId="4" borderId="16" xfId="2" applyNumberFormat="1" applyBorder="1" applyAlignment="1" applyProtection="1">
      <alignment horizontal="right"/>
      <protection locked="0"/>
    </xf>
    <xf numFmtId="167" fontId="10" fillId="4" borderId="8" xfId="2" applyNumberFormat="1" applyFont="1" applyBorder="1" applyAlignment="1" applyProtection="1">
      <alignment horizontal="right"/>
      <protection locked="0"/>
    </xf>
    <xf numFmtId="167" fontId="10" fillId="4" borderId="15" xfId="2" applyNumberFormat="1" applyFont="1" applyBorder="1" applyAlignment="1" applyProtection="1">
      <alignment horizontal="right"/>
      <protection locked="0"/>
    </xf>
    <xf numFmtId="167" fontId="10" fillId="4" borderId="5" xfId="2" applyNumberFormat="1" applyFont="1" applyBorder="1" applyAlignment="1" applyProtection="1">
      <alignment horizontal="right"/>
      <protection locked="0"/>
    </xf>
    <xf numFmtId="167" fontId="10" fillId="4" borderId="8" xfId="2" applyNumberFormat="1" applyBorder="1" applyAlignment="1" applyProtection="1">
      <alignment horizontal="right" wrapText="1"/>
      <protection locked="0"/>
    </xf>
    <xf numFmtId="167" fontId="10" fillId="4" borderId="15" xfId="2" applyNumberFormat="1" applyBorder="1" applyAlignment="1" applyProtection="1">
      <alignment horizontal="right" wrapText="1"/>
      <protection locked="0"/>
    </xf>
    <xf numFmtId="0" fontId="10" fillId="4" borderId="34" xfId="2" applyBorder="1" applyAlignment="1" applyProtection="1">
      <alignment horizontal="left" wrapText="1"/>
      <protection locked="0"/>
    </xf>
    <xf numFmtId="0" fontId="10" fillId="4" borderId="32" xfId="2" applyBorder="1" applyAlignment="1" applyProtection="1">
      <alignment horizontal="left" wrapText="1"/>
      <protection locked="0"/>
    </xf>
    <xf numFmtId="0" fontId="10" fillId="4" borderId="27" xfId="2" applyBorder="1" applyAlignment="1" applyProtection="1">
      <alignment horizontal="left" wrapText="1"/>
      <protection locked="0"/>
    </xf>
    <xf numFmtId="0" fontId="10" fillId="4" borderId="42" xfId="2" applyBorder="1" applyAlignment="1" applyProtection="1">
      <alignment horizontal="left" wrapText="1"/>
      <protection locked="0"/>
    </xf>
    <xf numFmtId="0" fontId="10" fillId="4" borderId="47" xfId="2" applyBorder="1" applyAlignment="1" applyProtection="1">
      <alignment horizontal="left" wrapText="1"/>
      <protection locked="0"/>
    </xf>
    <xf numFmtId="0" fontId="10" fillId="4" borderId="48" xfId="2" applyBorder="1" applyAlignment="1" applyProtection="1">
      <alignment horizontal="left" wrapText="1"/>
      <protection locked="0"/>
    </xf>
    <xf numFmtId="0" fontId="10" fillId="4" borderId="49" xfId="2" applyBorder="1" applyAlignment="1" applyProtection="1">
      <alignment horizontal="left" wrapText="1"/>
      <protection locked="0"/>
    </xf>
    <xf numFmtId="0" fontId="10" fillId="4" borderId="50" xfId="2" applyBorder="1" applyAlignment="1" applyProtection="1">
      <alignment horizontal="left" wrapText="1"/>
      <protection locked="0"/>
    </xf>
    <xf numFmtId="167" fontId="10" fillId="4" borderId="51" xfId="2" applyNumberFormat="1" applyBorder="1" applyAlignment="1" applyProtection="1">
      <alignment horizontal="right" wrapText="1"/>
      <protection locked="0"/>
    </xf>
    <xf numFmtId="167" fontId="10" fillId="4" borderId="5" xfId="2" applyNumberFormat="1" applyBorder="1" applyAlignment="1" applyProtection="1">
      <alignment horizontal="right" wrapText="1"/>
      <protection locked="0"/>
    </xf>
    <xf numFmtId="167" fontId="14" fillId="6" borderId="11" xfId="0" applyNumberFormat="1" applyFont="1" applyFill="1" applyBorder="1" applyAlignment="1" applyProtection="1">
      <alignment horizontal="right"/>
    </xf>
    <xf numFmtId="167" fontId="14" fillId="6" borderId="12" xfId="0" applyNumberFormat="1" applyFont="1" applyFill="1" applyBorder="1" applyAlignment="1" applyProtection="1">
      <alignment horizontal="right"/>
    </xf>
    <xf numFmtId="167" fontId="11" fillId="6" borderId="8" xfId="0" applyNumberFormat="1" applyFont="1" applyFill="1" applyBorder="1" applyAlignment="1" applyProtection="1">
      <alignment horizontal="right"/>
    </xf>
    <xf numFmtId="167" fontId="11" fillId="6" borderId="15" xfId="0" applyNumberFormat="1" applyFont="1" applyFill="1" applyBorder="1" applyAlignment="1" applyProtection="1">
      <alignment horizontal="right"/>
    </xf>
    <xf numFmtId="167" fontId="11" fillId="6" borderId="5" xfId="0" applyNumberFormat="1" applyFont="1" applyFill="1" applyBorder="1" applyAlignment="1" applyProtection="1">
      <alignment horizontal="right"/>
    </xf>
    <xf numFmtId="0" fontId="11" fillId="0" borderId="18" xfId="0" applyFont="1" applyBorder="1" applyProtection="1"/>
    <xf numFmtId="0" fontId="16" fillId="0" borderId="18" xfId="0" applyFont="1" applyBorder="1" applyProtection="1"/>
    <xf numFmtId="0" fontId="15" fillId="0" borderId="0" xfId="0" applyFont="1" applyProtection="1"/>
    <xf numFmtId="0" fontId="15" fillId="0" borderId="0" xfId="0" applyFont="1" applyAlignment="1" applyProtection="1">
      <alignment horizontal="right"/>
    </xf>
    <xf numFmtId="0" fontId="18" fillId="0" borderId="50" xfId="0" applyFont="1" applyBorder="1" applyAlignment="1">
      <alignment wrapText="1"/>
    </xf>
    <xf numFmtId="0" fontId="10" fillId="4" borderId="26" xfId="2" applyBorder="1" applyAlignment="1" applyProtection="1">
      <alignment horizontal="left" wrapText="1"/>
      <protection locked="0"/>
    </xf>
    <xf numFmtId="0" fontId="10" fillId="4" borderId="36" xfId="2" applyBorder="1" applyAlignment="1" applyProtection="1">
      <alignment horizontal="left" wrapText="1"/>
      <protection locked="0"/>
    </xf>
    <xf numFmtId="0" fontId="11" fillId="6" borderId="21" xfId="1" applyFont="1" applyFill="1" applyBorder="1" applyAlignment="1" applyProtection="1">
      <alignment horizontal="left"/>
    </xf>
    <xf numFmtId="0" fontId="11" fillId="6" borderId="44" xfId="1" applyFont="1" applyFill="1" applyBorder="1" applyAlignment="1" applyProtection="1">
      <alignment horizontal="left"/>
    </xf>
    <xf numFmtId="0" fontId="10" fillId="4" borderId="27" xfId="2" applyBorder="1" applyAlignment="1" applyProtection="1">
      <alignment horizontal="left" wrapText="1"/>
      <protection locked="0"/>
    </xf>
    <xf numFmtId="0" fontId="10" fillId="4" borderId="32" xfId="2" applyBorder="1" applyAlignment="1" applyProtection="1">
      <alignment horizontal="left" wrapText="1"/>
      <protection locked="0"/>
    </xf>
    <xf numFmtId="0" fontId="10" fillId="4" borderId="34" xfId="2" applyBorder="1" applyAlignment="1" applyProtection="1">
      <alignment horizontal="left" wrapText="1"/>
      <protection locked="0"/>
    </xf>
    <xf numFmtId="0" fontId="10" fillId="4" borderId="35" xfId="2" applyBorder="1" applyAlignment="1" applyProtection="1">
      <alignment horizontal="left" wrapText="1"/>
      <protection locked="0"/>
    </xf>
    <xf numFmtId="0" fontId="10" fillId="4" borderId="30" xfId="2" applyBorder="1" applyAlignment="1" applyProtection="1">
      <alignment horizontal="left" wrapText="1"/>
      <protection locked="0"/>
    </xf>
    <xf numFmtId="0" fontId="10" fillId="4" borderId="41" xfId="2" applyBorder="1" applyAlignment="1" applyProtection="1">
      <alignment horizontal="left" wrapText="1"/>
      <protection locked="0"/>
    </xf>
    <xf numFmtId="0" fontId="10" fillId="4" borderId="31" xfId="2" applyBorder="1" applyAlignment="1" applyProtection="1">
      <alignment horizontal="left" wrapText="1"/>
      <protection locked="0"/>
    </xf>
    <xf numFmtId="0" fontId="11" fillId="2" borderId="46" xfId="0" applyFont="1" applyFill="1" applyBorder="1" applyAlignment="1" applyProtection="1">
      <alignment horizontal="left"/>
    </xf>
    <xf numFmtId="0" fontId="11" fillId="2" borderId="19" xfId="0" applyFont="1" applyFill="1" applyBorder="1" applyAlignment="1" applyProtection="1">
      <alignment horizontal="left"/>
    </xf>
    <xf numFmtId="0" fontId="11" fillId="2" borderId="44" xfId="0" applyFont="1" applyFill="1" applyBorder="1" applyAlignment="1" applyProtection="1">
      <alignment horizontal="left"/>
    </xf>
    <xf numFmtId="0" fontId="10" fillId="4" borderId="43" xfId="2" applyBorder="1" applyAlignment="1" applyProtection="1">
      <alignment horizontal="left" wrapText="1"/>
      <protection locked="0"/>
    </xf>
    <xf numFmtId="0" fontId="10" fillId="4" borderId="42" xfId="2" applyBorder="1" applyAlignment="1" applyProtection="1">
      <alignment horizontal="left" wrapText="1"/>
      <protection locked="0"/>
    </xf>
    <xf numFmtId="0" fontId="10" fillId="4" borderId="33" xfId="2" applyBorder="1" applyAlignment="1" applyProtection="1">
      <alignment horizontal="left" wrapText="1"/>
      <protection locked="0"/>
    </xf>
    <xf numFmtId="0" fontId="11" fillId="0" borderId="34" xfId="0" applyFont="1" applyBorder="1" applyAlignment="1" applyProtection="1">
      <alignment horizontal="left"/>
    </xf>
    <xf numFmtId="0" fontId="11" fillId="0" borderId="32" xfId="0" applyFont="1" applyBorder="1" applyAlignment="1" applyProtection="1">
      <alignment horizontal="left"/>
    </xf>
    <xf numFmtId="0" fontId="11" fillId="0" borderId="35" xfId="0" applyFont="1" applyBorder="1" applyAlignment="1" applyProtection="1">
      <alignment horizontal="left"/>
    </xf>
    <xf numFmtId="0" fontId="11" fillId="0" borderId="36" xfId="0" applyFont="1" applyBorder="1" applyAlignment="1" applyProtection="1">
      <alignment horizontal="left"/>
    </xf>
    <xf numFmtId="0" fontId="11" fillId="7" borderId="28" xfId="0" applyFont="1" applyFill="1" applyBorder="1" applyAlignment="1" applyProtection="1">
      <alignment horizontal="left"/>
    </xf>
    <xf numFmtId="0" fontId="11" fillId="7" borderId="39" xfId="0" applyFont="1" applyFill="1" applyBorder="1" applyAlignment="1" applyProtection="1">
      <alignment horizontal="left"/>
    </xf>
    <xf numFmtId="0" fontId="9" fillId="3" borderId="22" xfId="1" applyBorder="1" applyAlignment="1" applyProtection="1">
      <alignment horizontal="left"/>
    </xf>
    <xf numFmtId="0" fontId="9" fillId="3" borderId="23" xfId="1" applyBorder="1" applyAlignment="1" applyProtection="1">
      <alignment horizontal="left"/>
    </xf>
    <xf numFmtId="0" fontId="9" fillId="3" borderId="24" xfId="1" applyBorder="1" applyAlignment="1" applyProtection="1">
      <alignment horizontal="left"/>
    </xf>
    <xf numFmtId="0" fontId="10" fillId="4" borderId="26" xfId="2" applyFont="1" applyBorder="1" applyAlignment="1" applyProtection="1">
      <alignment horizontal="left"/>
      <protection locked="0"/>
    </xf>
    <xf numFmtId="0" fontId="10" fillId="4" borderId="5" xfId="2" applyFont="1" applyBorder="1" applyAlignment="1" applyProtection="1">
      <alignment horizontal="left"/>
      <protection locked="0"/>
    </xf>
    <xf numFmtId="0" fontId="11" fillId="0" borderId="4" xfId="0" applyFont="1" applyBorder="1" applyAlignment="1" applyProtection="1">
      <alignment horizontal="left"/>
    </xf>
    <xf numFmtId="0" fontId="11" fillId="0" borderId="10" xfId="0" applyFont="1" applyBorder="1" applyAlignment="1" applyProtection="1">
      <alignment horizontal="left"/>
    </xf>
    <xf numFmtId="0" fontId="9" fillId="3" borderId="28" xfId="1" applyFont="1" applyBorder="1" applyAlignment="1" applyProtection="1">
      <alignment horizontal="left"/>
    </xf>
    <xf numFmtId="0" fontId="9" fillId="3" borderId="23" xfId="1" applyFont="1" applyBorder="1" applyAlignment="1" applyProtection="1">
      <alignment horizontal="left"/>
    </xf>
    <xf numFmtId="0" fontId="9" fillId="3" borderId="29" xfId="1" applyFont="1" applyBorder="1" applyAlignment="1" applyProtection="1">
      <alignment horizontal="left"/>
    </xf>
    <xf numFmtId="0" fontId="9" fillId="3" borderId="21" xfId="1" applyFont="1" applyBorder="1" applyAlignment="1" applyProtection="1">
      <alignment horizontal="left"/>
    </xf>
    <xf numFmtId="0" fontId="9" fillId="3" borderId="19" xfId="1" applyFont="1" applyBorder="1" applyAlignment="1" applyProtection="1">
      <alignment horizontal="left"/>
    </xf>
    <xf numFmtId="0" fontId="9" fillId="3" borderId="20" xfId="1" applyFont="1" applyBorder="1" applyAlignment="1" applyProtection="1">
      <alignment horizontal="left"/>
    </xf>
    <xf numFmtId="0" fontId="11" fillId="0" borderId="6" xfId="0" applyFont="1" applyBorder="1" applyAlignment="1" applyProtection="1">
      <alignment horizontal="left"/>
    </xf>
    <xf numFmtId="0" fontId="11" fillId="0" borderId="17" xfId="0" applyFont="1" applyBorder="1" applyAlignment="1" applyProtection="1">
      <alignment horizontal="left"/>
    </xf>
    <xf numFmtId="0" fontId="10" fillId="4" borderId="25" xfId="2" applyFont="1" applyBorder="1" applyAlignment="1" applyProtection="1">
      <alignment horizontal="left"/>
      <protection locked="0"/>
    </xf>
    <xf numFmtId="0" fontId="10" fillId="4" borderId="7" xfId="2" applyFont="1" applyBorder="1" applyAlignment="1" applyProtection="1">
      <alignment horizontal="left"/>
      <protection locked="0"/>
    </xf>
    <xf numFmtId="0" fontId="11" fillId="0" borderId="33" xfId="0" applyFont="1" applyBorder="1" applyAlignment="1" applyProtection="1">
      <alignment horizontal="left"/>
    </xf>
    <xf numFmtId="0" fontId="11" fillId="0" borderId="31" xfId="0" applyFont="1" applyBorder="1" applyAlignment="1" applyProtection="1">
      <alignment horizontal="left"/>
    </xf>
    <xf numFmtId="0" fontId="10" fillId="4" borderId="26" xfId="2" applyBorder="1" applyAlignment="1" applyProtection="1">
      <protection locked="0"/>
    </xf>
    <xf numFmtId="0" fontId="10" fillId="4" borderId="43" xfId="2" applyBorder="1" applyAlignment="1" applyProtection="1">
      <protection locked="0"/>
    </xf>
    <xf numFmtId="0" fontId="10" fillId="4" borderId="36" xfId="2" applyBorder="1" applyAlignment="1" applyProtection="1">
      <protection locked="0"/>
    </xf>
    <xf numFmtId="0" fontId="10" fillId="4" borderId="30" xfId="2" applyBorder="1" applyAlignment="1" applyProtection="1">
      <protection locked="0"/>
    </xf>
    <xf numFmtId="0" fontId="10" fillId="4" borderId="41" xfId="2" applyBorder="1" applyAlignment="1" applyProtection="1">
      <protection locked="0"/>
    </xf>
    <xf numFmtId="0" fontId="10" fillId="4" borderId="31" xfId="2" applyBorder="1" applyAlignment="1" applyProtection="1">
      <protection locked="0"/>
    </xf>
    <xf numFmtId="0" fontId="10" fillId="4" borderId="27" xfId="2" applyBorder="1" applyAlignment="1" applyProtection="1">
      <protection locked="0"/>
    </xf>
    <xf numFmtId="0" fontId="10" fillId="4" borderId="42" xfId="2" applyBorder="1" applyAlignment="1" applyProtection="1">
      <protection locked="0"/>
    </xf>
    <xf numFmtId="0" fontId="10" fillId="4" borderId="32" xfId="2" applyBorder="1" applyAlignment="1" applyProtection="1">
      <protection locked="0"/>
    </xf>
    <xf numFmtId="0" fontId="9" fillId="3" borderId="22" xfId="1" applyFont="1" applyBorder="1" applyAlignment="1" applyProtection="1">
      <alignment horizontal="left"/>
    </xf>
    <xf numFmtId="0" fontId="9" fillId="3" borderId="24" xfId="1" applyFont="1" applyBorder="1" applyAlignment="1" applyProtection="1">
      <alignment horizontal="left"/>
    </xf>
    <xf numFmtId="168" fontId="11" fillId="6" borderId="10" xfId="0" applyNumberFormat="1" applyFont="1" applyFill="1" applyBorder="1" applyAlignment="1" applyProtection="1"/>
    <xf numFmtId="0" fontId="11" fillId="2" borderId="37" xfId="0" applyFont="1" applyFill="1" applyBorder="1" applyAlignment="1" applyProtection="1">
      <alignment horizontal="right"/>
    </xf>
    <xf numFmtId="0" fontId="11" fillId="2" borderId="38" xfId="0" applyFont="1" applyFill="1" applyBorder="1" applyAlignment="1" applyProtection="1">
      <alignment horizontal="right"/>
    </xf>
    <xf numFmtId="168" fontId="11" fillId="6" borderId="2" xfId="0" applyNumberFormat="1" applyFont="1" applyFill="1" applyBorder="1" applyAlignment="1" applyProtection="1"/>
    <xf numFmtId="168" fontId="11" fillId="6" borderId="9" xfId="0" applyNumberFormat="1" applyFont="1" applyFill="1" applyBorder="1" applyAlignment="1" applyProtection="1"/>
    <xf numFmtId="0" fontId="11" fillId="6" borderId="3" xfId="0" applyFont="1" applyFill="1" applyBorder="1" applyAlignment="1" applyProtection="1">
      <alignment horizontal="left"/>
    </xf>
    <xf numFmtId="0" fontId="11" fillId="6" borderId="9" xfId="0" applyFont="1" applyFill="1" applyBorder="1" applyAlignment="1" applyProtection="1">
      <alignment horizontal="left"/>
    </xf>
    <xf numFmtId="0" fontId="9" fillId="3" borderId="33" xfId="1" applyBorder="1" applyAlignment="1" applyProtection="1">
      <alignment horizontal="left"/>
    </xf>
    <xf numFmtId="0" fontId="9" fillId="3" borderId="41" xfId="1" applyBorder="1" applyAlignment="1" applyProtection="1">
      <alignment horizontal="left"/>
    </xf>
    <xf numFmtId="0" fontId="9" fillId="3" borderId="45" xfId="1" applyBorder="1" applyAlignment="1" applyProtection="1">
      <alignment horizontal="left"/>
    </xf>
  </cellXfs>
  <cellStyles count="3">
    <cellStyle name="Goed" xfId="1" builtinId="26"/>
    <cellStyle name="Neutraal" xfId="2" builtinId="28"/>
    <cellStyle name="Standaard" xfId="0" builtinId="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1276351</xdr:colOff>
      <xdr:row>9</xdr:row>
      <xdr:rowOff>47626</xdr:rowOff>
    </xdr:from>
    <xdr:ext cx="404876" cy="276224"/>
    <xdr:pic>
      <xdr:nvPicPr>
        <xdr:cNvPr id="4" name="Afbeelding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34301" y="1495426"/>
          <a:ext cx="404876" cy="276224"/>
        </a:xfrm>
        <a:prstGeom prst="rect">
          <a:avLst/>
        </a:prstGeom>
      </xdr:spPr>
    </xdr:pic>
    <xdr:clientData/>
  </xdr:one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59"/>
  <sheetViews>
    <sheetView showGridLines="0" showRowColHeaders="0" tabSelected="1" zoomScaleNormal="100" workbookViewId="0">
      <selection activeCell="D6" sqref="D6"/>
    </sheetView>
  </sheetViews>
  <sheetFormatPr defaultRowHeight="15" x14ac:dyDescent="0.25"/>
  <cols>
    <col min="1" max="1" width="9.140625" style="17"/>
    <col min="2" max="2" width="13.85546875" style="17" customWidth="1"/>
    <col min="3" max="3" width="19.85546875" style="17" customWidth="1"/>
    <col min="4" max="4" width="18.42578125" style="17" customWidth="1"/>
    <col min="5" max="5" width="6.7109375" style="17" customWidth="1"/>
    <col min="6" max="6" width="7.42578125" style="17" customWidth="1"/>
    <col min="7" max="7" width="18.7109375" style="17" customWidth="1"/>
    <col min="8" max="8" width="2.7109375" style="17" customWidth="1"/>
    <col min="9" max="9" width="26.140625" style="17" customWidth="1"/>
    <col min="10" max="10" width="9.5703125" style="17" bestFit="1" customWidth="1"/>
    <col min="11" max="11" width="30.28515625" style="17" hidden="1" customWidth="1"/>
    <col min="12" max="12" width="25" style="21" hidden="1" customWidth="1"/>
    <col min="13" max="16384" width="9.140625" style="17"/>
  </cols>
  <sheetData>
    <row r="1" spans="2:9" ht="14.25" customHeight="1" x14ac:dyDescent="0.25"/>
    <row r="2" spans="2:9" ht="14.25" customHeight="1" x14ac:dyDescent="0.3">
      <c r="B2" s="77" t="s">
        <v>42</v>
      </c>
      <c r="C2" s="76"/>
      <c r="D2" s="76"/>
      <c r="E2" s="76"/>
      <c r="F2" s="76"/>
      <c r="G2" s="76"/>
      <c r="H2" s="76"/>
      <c r="I2" s="76"/>
    </row>
    <row r="3" spans="2:9" ht="14.25" customHeight="1" x14ac:dyDescent="0.25"/>
    <row r="4" spans="2:9" ht="14.25" customHeight="1" thickBot="1" x14ac:dyDescent="0.3"/>
    <row r="5" spans="2:9" ht="14.25" customHeight="1" thickBot="1" x14ac:dyDescent="0.3">
      <c r="B5" s="111" t="s">
        <v>7</v>
      </c>
      <c r="C5" s="112"/>
      <c r="D5" s="113"/>
      <c r="F5" s="114" t="s">
        <v>6</v>
      </c>
      <c r="G5" s="115"/>
      <c r="H5" s="115"/>
      <c r="I5" s="116"/>
    </row>
    <row r="6" spans="2:9" ht="14.25" customHeight="1" x14ac:dyDescent="0.25">
      <c r="B6" s="121" t="s">
        <v>0</v>
      </c>
      <c r="C6" s="122"/>
      <c r="D6" s="7">
        <v>42005</v>
      </c>
      <c r="F6" s="117" t="s">
        <v>4</v>
      </c>
      <c r="G6" s="118"/>
      <c r="H6" s="119"/>
      <c r="I6" s="120"/>
    </row>
    <row r="7" spans="2:9" ht="14.25" hidden="1" customHeight="1" thickBot="1" x14ac:dyDescent="0.3">
      <c r="B7" s="98" t="s">
        <v>37</v>
      </c>
      <c r="C7" s="99"/>
      <c r="D7" s="8">
        <v>2015</v>
      </c>
      <c r="F7" s="109" t="s">
        <v>5</v>
      </c>
      <c r="G7" s="110"/>
      <c r="H7" s="107"/>
      <c r="I7" s="108"/>
    </row>
    <row r="8" spans="2:9" ht="14.25" customHeight="1" thickBot="1" x14ac:dyDescent="0.3">
      <c r="B8" s="98" t="str">
        <f>"Dienstverband op 1 januari " &amp; D7</f>
        <v>Dienstverband op 1 januari 2015</v>
      </c>
      <c r="C8" s="99"/>
      <c r="D8" s="8">
        <v>36</v>
      </c>
      <c r="E8" s="22" t="str">
        <f>IF(D8&gt;0,IF(D7&lt;YEAR(D6),"Berekeningsdatum eerder dan in dienst datum",""),"")</f>
        <v/>
      </c>
      <c r="F8" s="109" t="s">
        <v>5</v>
      </c>
      <c r="G8" s="110"/>
      <c r="H8" s="107"/>
      <c r="I8" s="108"/>
    </row>
    <row r="9" spans="2:9" ht="14.25" customHeight="1" x14ac:dyDescent="0.25">
      <c r="B9" s="98" t="str">
        <f>"Dienstverband op 1 januari " &amp; D7+1</f>
        <v>Dienstverband op 1 januari 2016</v>
      </c>
      <c r="C9" s="99"/>
      <c r="D9" s="8">
        <v>36</v>
      </c>
      <c r="E9" s="23"/>
    </row>
    <row r="10" spans="2:9" ht="14.25" customHeight="1" x14ac:dyDescent="0.25">
      <c r="B10" s="98" t="str">
        <f>"Dienstverband op 1 januari " &amp; D7+2</f>
        <v>Dienstverband op 1 januari 2017</v>
      </c>
      <c r="C10" s="99"/>
      <c r="D10" s="8">
        <v>36</v>
      </c>
      <c r="E10" s="22"/>
      <c r="F10" s="24"/>
      <c r="H10" s="24"/>
      <c r="I10" s="25" t="s">
        <v>46</v>
      </c>
    </row>
    <row r="11" spans="2:9" ht="14.25" customHeight="1" x14ac:dyDescent="0.25">
      <c r="B11" s="98" t="str">
        <f>"Dienstverband op 1 januari " &amp; D7+3</f>
        <v>Dienstverband op 1 januari 2018</v>
      </c>
      <c r="C11" s="99"/>
      <c r="D11" s="8">
        <v>36</v>
      </c>
      <c r="E11" s="22"/>
      <c r="I11" s="26">
        <v>43473</v>
      </c>
    </row>
    <row r="12" spans="2:9" ht="14.25" customHeight="1" thickBot="1" x14ac:dyDescent="0.3">
      <c r="B12" s="100" t="str">
        <f>"Dienstverband op 1 januari " &amp; D7+4</f>
        <v>Dienstverband op 1 januari 2019</v>
      </c>
      <c r="C12" s="101"/>
      <c r="D12" s="9">
        <v>36</v>
      </c>
      <c r="E12" s="22"/>
      <c r="G12" s="27"/>
      <c r="H12" s="27"/>
      <c r="I12" s="27"/>
    </row>
    <row r="13" spans="2:9" ht="14.25" customHeight="1" thickBot="1" x14ac:dyDescent="0.3">
      <c r="B13" s="10"/>
      <c r="C13" s="10"/>
      <c r="D13" s="28"/>
      <c r="E13" s="22"/>
      <c r="G13" s="27"/>
      <c r="H13" s="27"/>
      <c r="I13" s="27"/>
    </row>
    <row r="14" spans="2:9" ht="14.25" customHeight="1" thickBot="1" x14ac:dyDescent="0.3">
      <c r="B14" s="132" t="s">
        <v>29</v>
      </c>
      <c r="C14" s="112"/>
      <c r="D14" s="133"/>
      <c r="E14" s="22"/>
      <c r="G14" s="27"/>
      <c r="H14" s="27"/>
      <c r="I14" s="27"/>
    </row>
    <row r="15" spans="2:9" ht="14.25" customHeight="1" thickBot="1" x14ac:dyDescent="0.3">
      <c r="B15" s="83" t="s">
        <v>28</v>
      </c>
      <c r="C15" s="84"/>
      <c r="D15" s="55">
        <v>0</v>
      </c>
      <c r="E15" s="22"/>
      <c r="G15" s="27"/>
      <c r="H15" s="27"/>
      <c r="I15" s="27"/>
    </row>
    <row r="16" spans="2:9" ht="14.25" customHeight="1" thickBot="1" x14ac:dyDescent="0.3">
      <c r="B16" s="29"/>
      <c r="C16" s="29"/>
      <c r="D16" s="30"/>
      <c r="E16" s="22"/>
      <c r="G16" s="27"/>
      <c r="H16" s="27"/>
      <c r="I16" s="27"/>
    </row>
    <row r="17" spans="2:12" ht="14.25" customHeight="1" x14ac:dyDescent="0.25">
      <c r="B17" s="141" t="s">
        <v>30</v>
      </c>
      <c r="C17" s="142"/>
      <c r="D17" s="143"/>
      <c r="E17" s="22"/>
      <c r="G17" s="27"/>
      <c r="H17" s="27"/>
      <c r="I17" s="27"/>
    </row>
    <row r="18" spans="2:12" ht="14.25" customHeight="1" x14ac:dyDescent="0.25">
      <c r="B18" s="139" t="s">
        <v>31</v>
      </c>
      <c r="C18" s="140"/>
      <c r="D18" s="31">
        <f>SUM(I31:I35)</f>
        <v>0</v>
      </c>
      <c r="G18" s="27"/>
      <c r="H18" s="27"/>
      <c r="I18" s="27"/>
    </row>
    <row r="19" spans="2:12" ht="14.25" customHeight="1" x14ac:dyDescent="0.25">
      <c r="B19" s="28"/>
      <c r="C19" s="28"/>
      <c r="D19" s="10"/>
      <c r="L19" s="79" t="s">
        <v>43</v>
      </c>
    </row>
    <row r="20" spans="2:12" ht="14.25" customHeight="1" thickBot="1" x14ac:dyDescent="0.3">
      <c r="L20" s="17">
        <f>IF(AND(MONTH(D6)=1,DAY(D6)=1),1,0)</f>
        <v>1</v>
      </c>
    </row>
    <row r="21" spans="2:12" ht="14.25" customHeight="1" thickBot="1" x14ac:dyDescent="0.3">
      <c r="B21" s="114" t="s">
        <v>20</v>
      </c>
      <c r="C21" s="115"/>
      <c r="D21" s="115"/>
      <c r="E21" s="115"/>
      <c r="F21" s="115"/>
      <c r="G21" s="116"/>
      <c r="H21" s="32"/>
      <c r="I21" s="33"/>
    </row>
    <row r="22" spans="2:12" ht="14.25" customHeight="1" thickBot="1" x14ac:dyDescent="0.3">
      <c r="B22" s="20" t="s">
        <v>3</v>
      </c>
      <c r="C22" s="34" t="s">
        <v>21</v>
      </c>
      <c r="D22" s="34" t="s">
        <v>1</v>
      </c>
      <c r="E22" s="135" t="s">
        <v>8</v>
      </c>
      <c r="F22" s="136"/>
      <c r="G22" s="35" t="s">
        <v>35</v>
      </c>
      <c r="H22" s="36"/>
      <c r="I22" s="37" t="s">
        <v>2</v>
      </c>
      <c r="K22" s="78" t="s">
        <v>44</v>
      </c>
      <c r="L22" s="38" t="s">
        <v>34</v>
      </c>
    </row>
    <row r="23" spans="2:12" ht="14.25" customHeight="1" x14ac:dyDescent="0.25">
      <c r="B23" s="39">
        <f>D7</f>
        <v>2015</v>
      </c>
      <c r="C23" s="40">
        <f>IF(D8=0,0,IF(D8/36&lt;0.5,0.5,D8/36))</f>
        <v>1</v>
      </c>
      <c r="D23" s="41">
        <f>(4500*C23)*K23</f>
        <v>4500</v>
      </c>
      <c r="E23" s="137">
        <f>(IF((900*C23)=0,0,IF((900*C23)&lt;450,450,900*C23)))*K23</f>
        <v>900</v>
      </c>
      <c r="F23" s="137"/>
      <c r="G23" s="73">
        <f>+I31</f>
        <v>0</v>
      </c>
      <c r="H23" s="36"/>
      <c r="I23" s="71">
        <f>L23</f>
        <v>900</v>
      </c>
      <c r="K23" s="17">
        <f>IF(AND(YEAR(D6)=B23,L20=0),0,1)</f>
        <v>1</v>
      </c>
      <c r="L23" s="42">
        <f>D15+(IF(D15+E23&gt;D23, D23-D15, E23))-I31</f>
        <v>900</v>
      </c>
    </row>
    <row r="24" spans="2:12" ht="14.25" customHeight="1" x14ac:dyDescent="0.25">
      <c r="B24" s="43">
        <f>D7+1</f>
        <v>2016</v>
      </c>
      <c r="C24" s="44">
        <f>IF(D9=0,0,IF(D9/36&lt;0.5,0.5,D9/36))</f>
        <v>1</v>
      </c>
      <c r="D24" s="45">
        <f>(4500*C24)*K24</f>
        <v>4500</v>
      </c>
      <c r="E24" s="138">
        <f>(IF((900*C24)=0,0,IF((900*C24)&lt;450,450,900*C24)))*K24</f>
        <v>900</v>
      </c>
      <c r="F24" s="138"/>
      <c r="G24" s="74">
        <f>I32</f>
        <v>0</v>
      </c>
      <c r="H24" s="36"/>
      <c r="I24" s="71">
        <f>L24</f>
        <v>1800</v>
      </c>
      <c r="K24" s="17">
        <f>IF(AND(YEAR(D6)=B24,L20=0),0,1)</f>
        <v>1</v>
      </c>
      <c r="L24" s="42">
        <f>L23+(IF(L23+E24&gt;D24, D24-L23, E24))-I32</f>
        <v>1800</v>
      </c>
    </row>
    <row r="25" spans="2:12" ht="14.25" customHeight="1" x14ac:dyDescent="0.25">
      <c r="B25" s="43">
        <f>D7+2</f>
        <v>2017</v>
      </c>
      <c r="C25" s="44">
        <f>IF(D10=0,0,IF(D10/36&lt;0.5,0.5,D10/36))</f>
        <v>1</v>
      </c>
      <c r="D25" s="45">
        <f>(4500*C25)*K25</f>
        <v>4500</v>
      </c>
      <c r="E25" s="138">
        <f>(IF((900*C25)=0,0,IF((900*C25)&lt;450,450,900*C25)))*K25</f>
        <v>900</v>
      </c>
      <c r="F25" s="138"/>
      <c r="G25" s="74">
        <f>I33</f>
        <v>0</v>
      </c>
      <c r="H25" s="36"/>
      <c r="I25" s="71">
        <f>L25</f>
        <v>2700</v>
      </c>
      <c r="K25" s="17">
        <f>IF(AND(YEAR(D6)=B25,L20=0),0,1)</f>
        <v>1</v>
      </c>
      <c r="L25" s="46">
        <f>L24+(IF(L24+E25&gt;D25, D25-L24, E25))-I33</f>
        <v>2700</v>
      </c>
    </row>
    <row r="26" spans="2:12" ht="14.25" customHeight="1" x14ac:dyDescent="0.25">
      <c r="B26" s="43">
        <f>D7+3</f>
        <v>2018</v>
      </c>
      <c r="C26" s="44">
        <f>IF(D11=0,0,IF(D11/36&lt;0.5,0.5,D11/36))</f>
        <v>1</v>
      </c>
      <c r="D26" s="45">
        <f>(4500*C26)*K26</f>
        <v>4500</v>
      </c>
      <c r="E26" s="138">
        <f>(IF((900*C26)=0,0,IF((900*C26)&lt;450,450,900*C26)))*K26</f>
        <v>900</v>
      </c>
      <c r="F26" s="138"/>
      <c r="G26" s="74">
        <f>I34</f>
        <v>0</v>
      </c>
      <c r="H26" s="36"/>
      <c r="I26" s="71">
        <f>L26</f>
        <v>3600</v>
      </c>
      <c r="K26" s="17">
        <f>IF(AND(YEAR(D6)=B26,L20=0),0,1)</f>
        <v>1</v>
      </c>
      <c r="L26" s="46">
        <f>L25+(IF(L25+E26&gt;D26, D26-L25, E26))-I34</f>
        <v>3600</v>
      </c>
    </row>
    <row r="27" spans="2:12" ht="14.25" customHeight="1" thickBot="1" x14ac:dyDescent="0.3">
      <c r="B27" s="47">
        <f>D7+4</f>
        <v>2019</v>
      </c>
      <c r="C27" s="48">
        <f>IF(D12=0,0,IF(D12/36&lt;0.5,0.5,D12/36))</f>
        <v>1</v>
      </c>
      <c r="D27" s="49">
        <f>(4500*C27)*K27</f>
        <v>4500</v>
      </c>
      <c r="E27" s="134">
        <f>(IF((900*C27)=0,0,IF((900*C27)&lt;450,450,900*C27)))*K27</f>
        <v>900</v>
      </c>
      <c r="F27" s="134"/>
      <c r="G27" s="75">
        <f>I35</f>
        <v>0</v>
      </c>
      <c r="H27" s="36"/>
      <c r="I27" s="72">
        <f>L27</f>
        <v>4500</v>
      </c>
      <c r="K27" s="17">
        <f>IF(AND(YEAR(D6)=B27,L20=0),0,1)</f>
        <v>1</v>
      </c>
      <c r="L27" s="46">
        <f>L26+(IF(L26+E27&gt;D27, D27-L26, E27))-I35</f>
        <v>4500</v>
      </c>
    </row>
    <row r="28" spans="2:12" ht="14.25" customHeight="1" thickBot="1" x14ac:dyDescent="0.3"/>
    <row r="29" spans="2:12" ht="14.25" customHeight="1" thickBot="1" x14ac:dyDescent="0.3">
      <c r="B29" s="114" t="s">
        <v>22</v>
      </c>
      <c r="C29" s="115"/>
      <c r="D29" s="115"/>
      <c r="E29" s="115"/>
      <c r="F29" s="115"/>
      <c r="G29" s="116"/>
      <c r="H29" s="50"/>
      <c r="I29" s="33"/>
    </row>
    <row r="30" spans="2:12" ht="14.25" customHeight="1" thickBot="1" x14ac:dyDescent="0.3">
      <c r="B30" s="20" t="s">
        <v>3</v>
      </c>
      <c r="C30" s="92" t="s">
        <v>32</v>
      </c>
      <c r="D30" s="93"/>
      <c r="E30" s="93"/>
      <c r="F30" s="94"/>
      <c r="G30" s="51" t="s">
        <v>26</v>
      </c>
      <c r="H30" s="11"/>
      <c r="I30" s="16" t="s">
        <v>33</v>
      </c>
    </row>
    <row r="31" spans="2:12" ht="14.25" customHeight="1" x14ac:dyDescent="0.25">
      <c r="B31" s="39">
        <f>D7</f>
        <v>2015</v>
      </c>
      <c r="C31" s="126"/>
      <c r="D31" s="127"/>
      <c r="E31" s="127"/>
      <c r="F31" s="128"/>
      <c r="G31" s="56">
        <v>0</v>
      </c>
      <c r="H31" s="12"/>
      <c r="I31" s="13">
        <f>G31</f>
        <v>0</v>
      </c>
    </row>
    <row r="32" spans="2:12" ht="14.25" customHeight="1" x14ac:dyDescent="0.25">
      <c r="B32" s="43">
        <f>D7+1</f>
        <v>2016</v>
      </c>
      <c r="C32" s="129"/>
      <c r="D32" s="130"/>
      <c r="E32" s="130"/>
      <c r="F32" s="131"/>
      <c r="G32" s="57">
        <v>0</v>
      </c>
      <c r="H32" s="12"/>
      <c r="I32" s="14">
        <f>G32</f>
        <v>0</v>
      </c>
    </row>
    <row r="33" spans="2:12" ht="14.25" customHeight="1" x14ac:dyDescent="0.25">
      <c r="B33" s="43">
        <f>D7+2</f>
        <v>2017</v>
      </c>
      <c r="C33" s="129"/>
      <c r="D33" s="130"/>
      <c r="E33" s="130"/>
      <c r="F33" s="131"/>
      <c r="G33" s="57">
        <v>0</v>
      </c>
      <c r="H33" s="12"/>
      <c r="I33" s="14">
        <f>G33</f>
        <v>0</v>
      </c>
    </row>
    <row r="34" spans="2:12" ht="14.25" customHeight="1" x14ac:dyDescent="0.25">
      <c r="B34" s="43">
        <f>D7+3</f>
        <v>2018</v>
      </c>
      <c r="C34" s="129"/>
      <c r="D34" s="130"/>
      <c r="E34" s="130"/>
      <c r="F34" s="131"/>
      <c r="G34" s="57">
        <v>0</v>
      </c>
      <c r="H34" s="12"/>
      <c r="I34" s="14">
        <f>G34</f>
        <v>0</v>
      </c>
    </row>
    <row r="35" spans="2:12" ht="14.25" customHeight="1" thickBot="1" x14ac:dyDescent="0.3">
      <c r="B35" s="47">
        <f>D7+4</f>
        <v>2019</v>
      </c>
      <c r="C35" s="123"/>
      <c r="D35" s="124"/>
      <c r="E35" s="124"/>
      <c r="F35" s="125"/>
      <c r="G35" s="58">
        <v>0</v>
      </c>
      <c r="H35" s="12"/>
      <c r="I35" s="15">
        <f>G35</f>
        <v>0</v>
      </c>
    </row>
    <row r="36" spans="2:12" ht="14.25" customHeight="1" thickBot="1" x14ac:dyDescent="0.3">
      <c r="B36" s="52"/>
      <c r="C36" s="36"/>
      <c r="D36" s="18"/>
      <c r="E36" s="19"/>
      <c r="F36" s="19"/>
      <c r="G36" s="53"/>
      <c r="H36" s="12"/>
      <c r="I36" s="12"/>
    </row>
    <row r="37" spans="2:12" ht="14.25" customHeight="1" thickBot="1" x14ac:dyDescent="0.3">
      <c r="B37" s="104" t="s">
        <v>36</v>
      </c>
      <c r="C37" s="105"/>
      <c r="D37" s="105"/>
      <c r="E37" s="105"/>
      <c r="F37" s="105"/>
      <c r="G37" s="105"/>
      <c r="H37" s="105"/>
      <c r="I37" s="106"/>
    </row>
    <row r="38" spans="2:12" ht="14.25" customHeight="1" thickBot="1" x14ac:dyDescent="0.3">
      <c r="B38" s="102" t="s">
        <v>23</v>
      </c>
      <c r="C38" s="103"/>
      <c r="D38" s="103" t="s">
        <v>24</v>
      </c>
      <c r="E38" s="103"/>
      <c r="F38" s="103"/>
      <c r="G38" s="103" t="s">
        <v>25</v>
      </c>
      <c r="H38" s="103"/>
      <c r="I38" s="54" t="s">
        <v>26</v>
      </c>
      <c r="L38" s="38" t="s">
        <v>27</v>
      </c>
    </row>
    <row r="39" spans="2:12" x14ac:dyDescent="0.25">
      <c r="B39" s="97"/>
      <c r="C39" s="91"/>
      <c r="D39" s="89"/>
      <c r="E39" s="90"/>
      <c r="F39" s="91"/>
      <c r="G39" s="89"/>
      <c r="H39" s="91"/>
      <c r="I39" s="59"/>
      <c r="L39" s="21">
        <f>B39</f>
        <v>0</v>
      </c>
    </row>
    <row r="40" spans="2:12" x14ac:dyDescent="0.25">
      <c r="B40" s="87"/>
      <c r="C40" s="86"/>
      <c r="D40" s="85"/>
      <c r="E40" s="96"/>
      <c r="F40" s="86"/>
      <c r="G40" s="85"/>
      <c r="H40" s="86"/>
      <c r="I40" s="60"/>
      <c r="L40" s="21">
        <f t="shared" ref="L40:L58" si="0">B40</f>
        <v>0</v>
      </c>
    </row>
    <row r="41" spans="2:12" x14ac:dyDescent="0.25">
      <c r="B41" s="87"/>
      <c r="C41" s="86"/>
      <c r="D41" s="85"/>
      <c r="E41" s="96"/>
      <c r="F41" s="86"/>
      <c r="G41" s="85"/>
      <c r="H41" s="86"/>
      <c r="I41" s="60"/>
      <c r="L41" s="21">
        <f t="shared" si="0"/>
        <v>0</v>
      </c>
    </row>
    <row r="42" spans="2:12" x14ac:dyDescent="0.25">
      <c r="B42" s="87"/>
      <c r="C42" s="86"/>
      <c r="D42" s="85"/>
      <c r="E42" s="96"/>
      <c r="F42" s="86"/>
      <c r="G42" s="85"/>
      <c r="H42" s="86"/>
      <c r="I42" s="60"/>
      <c r="L42" s="21">
        <f t="shared" si="0"/>
        <v>0</v>
      </c>
    </row>
    <row r="43" spans="2:12" x14ac:dyDescent="0.25">
      <c r="B43" s="87"/>
      <c r="C43" s="86"/>
      <c r="D43" s="85"/>
      <c r="E43" s="96"/>
      <c r="F43" s="86"/>
      <c r="G43" s="85"/>
      <c r="H43" s="86"/>
      <c r="I43" s="60"/>
      <c r="L43" s="21">
        <f t="shared" si="0"/>
        <v>0</v>
      </c>
    </row>
    <row r="44" spans="2:12" x14ac:dyDescent="0.25">
      <c r="B44" s="87"/>
      <c r="C44" s="86"/>
      <c r="D44" s="85"/>
      <c r="E44" s="96"/>
      <c r="F44" s="86"/>
      <c r="G44" s="85"/>
      <c r="H44" s="86"/>
      <c r="I44" s="60"/>
      <c r="L44" s="21">
        <f t="shared" si="0"/>
        <v>0</v>
      </c>
    </row>
    <row r="45" spans="2:12" x14ac:dyDescent="0.25">
      <c r="B45" s="87"/>
      <c r="C45" s="86"/>
      <c r="D45" s="85"/>
      <c r="E45" s="96"/>
      <c r="F45" s="86"/>
      <c r="G45" s="85"/>
      <c r="H45" s="86"/>
      <c r="I45" s="60"/>
      <c r="L45" s="21">
        <f t="shared" si="0"/>
        <v>0</v>
      </c>
    </row>
    <row r="46" spans="2:12" x14ac:dyDescent="0.25">
      <c r="B46" s="87"/>
      <c r="C46" s="86"/>
      <c r="D46" s="85"/>
      <c r="E46" s="96"/>
      <c r="F46" s="86"/>
      <c r="G46" s="85"/>
      <c r="H46" s="86"/>
      <c r="I46" s="60"/>
      <c r="L46" s="21">
        <f t="shared" si="0"/>
        <v>0</v>
      </c>
    </row>
    <row r="47" spans="2:12" x14ac:dyDescent="0.25">
      <c r="B47" s="61"/>
      <c r="C47" s="62"/>
      <c r="D47" s="63"/>
      <c r="E47" s="64"/>
      <c r="F47" s="62"/>
      <c r="G47" s="63"/>
      <c r="H47" s="62"/>
      <c r="I47" s="60"/>
      <c r="L47" s="21">
        <f t="shared" si="0"/>
        <v>0</v>
      </c>
    </row>
    <row r="48" spans="2:12" x14ac:dyDescent="0.25">
      <c r="B48" s="61"/>
      <c r="C48" s="62"/>
      <c r="D48" s="63"/>
      <c r="E48" s="64"/>
      <c r="F48" s="62"/>
      <c r="G48" s="63"/>
      <c r="H48" s="62"/>
      <c r="I48" s="60"/>
      <c r="L48" s="21">
        <f t="shared" si="0"/>
        <v>0</v>
      </c>
    </row>
    <row r="49" spans="2:12" x14ac:dyDescent="0.25">
      <c r="B49" s="61"/>
      <c r="C49" s="62"/>
      <c r="D49" s="63"/>
      <c r="E49" s="64"/>
      <c r="F49" s="62"/>
      <c r="G49" s="63"/>
      <c r="H49" s="62"/>
      <c r="I49" s="60"/>
      <c r="L49" s="21">
        <f t="shared" si="0"/>
        <v>0</v>
      </c>
    </row>
    <row r="50" spans="2:12" x14ac:dyDescent="0.25">
      <c r="B50" s="61"/>
      <c r="C50" s="62"/>
      <c r="D50" s="63"/>
      <c r="E50" s="64"/>
      <c r="F50" s="62"/>
      <c r="G50" s="63"/>
      <c r="H50" s="62"/>
      <c r="I50" s="60"/>
      <c r="L50" s="21">
        <f t="shared" si="0"/>
        <v>0</v>
      </c>
    </row>
    <row r="51" spans="2:12" x14ac:dyDescent="0.25">
      <c r="B51" s="61"/>
      <c r="C51" s="62"/>
      <c r="D51" s="63"/>
      <c r="E51" s="64"/>
      <c r="F51" s="62"/>
      <c r="G51" s="63"/>
      <c r="H51" s="62"/>
      <c r="I51" s="60"/>
      <c r="L51" s="21">
        <f t="shared" si="0"/>
        <v>0</v>
      </c>
    </row>
    <row r="52" spans="2:12" x14ac:dyDescent="0.25">
      <c r="B52" s="61"/>
      <c r="C52" s="62"/>
      <c r="D52" s="63"/>
      <c r="E52" s="64"/>
      <c r="F52" s="62"/>
      <c r="G52" s="63"/>
      <c r="H52" s="62"/>
      <c r="I52" s="60"/>
      <c r="L52" s="21">
        <f t="shared" si="0"/>
        <v>0</v>
      </c>
    </row>
    <row r="53" spans="2:12" x14ac:dyDescent="0.25">
      <c r="B53" s="61"/>
      <c r="C53" s="62"/>
      <c r="D53" s="63"/>
      <c r="E53" s="64"/>
      <c r="F53" s="62"/>
      <c r="G53" s="63"/>
      <c r="H53" s="62"/>
      <c r="I53" s="60"/>
      <c r="L53" s="21">
        <f t="shared" si="0"/>
        <v>0</v>
      </c>
    </row>
    <row r="54" spans="2:12" x14ac:dyDescent="0.25">
      <c r="B54" s="61"/>
      <c r="C54" s="62"/>
      <c r="D54" s="63"/>
      <c r="E54" s="64"/>
      <c r="F54" s="62"/>
      <c r="G54" s="63"/>
      <c r="H54" s="62"/>
      <c r="I54" s="60"/>
      <c r="L54" s="21">
        <f t="shared" si="0"/>
        <v>0</v>
      </c>
    </row>
    <row r="55" spans="2:12" x14ac:dyDescent="0.25">
      <c r="B55" s="87"/>
      <c r="C55" s="86"/>
      <c r="D55" s="85"/>
      <c r="E55" s="96"/>
      <c r="F55" s="86"/>
      <c r="G55" s="85"/>
      <c r="H55" s="86"/>
      <c r="I55" s="60"/>
      <c r="L55" s="21">
        <f t="shared" si="0"/>
        <v>0</v>
      </c>
    </row>
    <row r="56" spans="2:12" x14ac:dyDescent="0.25">
      <c r="B56" s="65"/>
      <c r="C56" s="66"/>
      <c r="D56" s="67"/>
      <c r="E56" s="68"/>
      <c r="F56" s="66"/>
      <c r="G56" s="67"/>
      <c r="H56" s="66"/>
      <c r="I56" s="69"/>
      <c r="L56" s="21">
        <f t="shared" si="0"/>
        <v>0</v>
      </c>
    </row>
    <row r="57" spans="2:12" x14ac:dyDescent="0.25">
      <c r="B57" s="65"/>
      <c r="C57" s="66"/>
      <c r="D57" s="67"/>
      <c r="E57" s="68"/>
      <c r="F57" s="66"/>
      <c r="G57" s="67"/>
      <c r="H57" s="66"/>
      <c r="I57" s="69"/>
      <c r="L57" s="21">
        <f t="shared" si="0"/>
        <v>0</v>
      </c>
    </row>
    <row r="58" spans="2:12" ht="15.75" thickBot="1" x14ac:dyDescent="0.3">
      <c r="B58" s="88"/>
      <c r="C58" s="82"/>
      <c r="D58" s="81"/>
      <c r="E58" s="95"/>
      <c r="F58" s="82"/>
      <c r="G58" s="81"/>
      <c r="H58" s="82"/>
      <c r="I58" s="70"/>
      <c r="L58" s="21">
        <f t="shared" si="0"/>
        <v>0</v>
      </c>
    </row>
    <row r="59" spans="2:12" ht="15.75" customHeight="1" x14ac:dyDescent="0.25"/>
  </sheetData>
  <sheetProtection algorithmName="SHA-512" hashValue="7oIJKmcebf00La3+BhUdeibfd3+75jX3RGJ72mKp2KUnfgY0bBfVlyVIMcAC3k8EADoKLNK8yAxqzTMolJKL+A==" saltValue="Uy1jQpbTFaKpikmhW09vPw==" spinCount="100000" sheet="1" objects="1" scenarios="1"/>
  <mergeCells count="67">
    <mergeCell ref="E24:F24"/>
    <mergeCell ref="E26:F26"/>
    <mergeCell ref="B18:C18"/>
    <mergeCell ref="B17:D17"/>
    <mergeCell ref="B21:G21"/>
    <mergeCell ref="E25:F25"/>
    <mergeCell ref="B5:D5"/>
    <mergeCell ref="F5:I5"/>
    <mergeCell ref="F6:G6"/>
    <mergeCell ref="H6:I6"/>
    <mergeCell ref="F7:G7"/>
    <mergeCell ref="H7:I7"/>
    <mergeCell ref="B6:C6"/>
    <mergeCell ref="B7:C7"/>
    <mergeCell ref="B8:C8"/>
    <mergeCell ref="B9:C9"/>
    <mergeCell ref="B10:C10"/>
    <mergeCell ref="H8:I8"/>
    <mergeCell ref="F8:G8"/>
    <mergeCell ref="B11:C11"/>
    <mergeCell ref="B12:C12"/>
    <mergeCell ref="B38:C38"/>
    <mergeCell ref="D38:F38"/>
    <mergeCell ref="G38:H38"/>
    <mergeCell ref="B37:I37"/>
    <mergeCell ref="C35:F35"/>
    <mergeCell ref="B29:G29"/>
    <mergeCell ref="C31:F31"/>
    <mergeCell ref="C32:F32"/>
    <mergeCell ref="C33:F33"/>
    <mergeCell ref="C34:F34"/>
    <mergeCell ref="B14:D14"/>
    <mergeCell ref="E27:F27"/>
    <mergeCell ref="E22:F22"/>
    <mergeCell ref="E23:F23"/>
    <mergeCell ref="B39:C39"/>
    <mergeCell ref="G39:H39"/>
    <mergeCell ref="D45:F45"/>
    <mergeCell ref="D46:F46"/>
    <mergeCell ref="D55:F55"/>
    <mergeCell ref="G45:H45"/>
    <mergeCell ref="G46:H46"/>
    <mergeCell ref="G55:H55"/>
    <mergeCell ref="B42:C42"/>
    <mergeCell ref="B43:C43"/>
    <mergeCell ref="B44:C44"/>
    <mergeCell ref="D40:F40"/>
    <mergeCell ref="D41:F41"/>
    <mergeCell ref="D42:F42"/>
    <mergeCell ref="D43:F43"/>
    <mergeCell ref="D44:F44"/>
    <mergeCell ref="G58:H58"/>
    <mergeCell ref="B15:C15"/>
    <mergeCell ref="G40:H40"/>
    <mergeCell ref="G41:H41"/>
    <mergeCell ref="G42:H42"/>
    <mergeCell ref="G43:H43"/>
    <mergeCell ref="G44:H44"/>
    <mergeCell ref="B45:C45"/>
    <mergeCell ref="B46:C46"/>
    <mergeCell ref="B55:C55"/>
    <mergeCell ref="B58:C58"/>
    <mergeCell ref="D39:F39"/>
    <mergeCell ref="C30:F30"/>
    <mergeCell ref="D58:F58"/>
    <mergeCell ref="B40:C40"/>
    <mergeCell ref="B41:C41"/>
  </mergeCells>
  <conditionalFormatting sqref="D6">
    <cfRule type="cellIs" dxfId="0" priority="1" stopIfTrue="1" operator="equal">
      <formula>""</formula>
    </cfRule>
  </conditionalFormatting>
  <dataValidations count="2">
    <dataValidation type="date" errorStyle="warning" allowBlank="1" showInputMessage="1" showErrorMessage="1" errorTitle="Datumfout" error="Het veld moet een datum bevatten" sqref="D6">
      <formula1>1</formula1>
      <formula2>73050</formula2>
    </dataValidation>
    <dataValidation type="whole" allowBlank="1" showInputMessage="1" showErrorMessage="1" errorTitle="Foutief jaar" error="De berekening mag alleen uitgevoerd worden vanaf 2015" sqref="D7">
      <formula1>2015</formula1>
      <formula2>2099</formula2>
    </dataValidation>
  </dataValidations>
  <pageMargins left="0.7" right="0.7" top="0.75" bottom="0.75" header="0.3" footer="0.3"/>
  <pageSetup paperSize="9" scale="72"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3:B32"/>
  <sheetViews>
    <sheetView showGridLines="0" showRowColHeaders="0" zoomScaleNormal="100" workbookViewId="0">
      <selection activeCell="C20" sqref="C20:C21"/>
    </sheetView>
  </sheetViews>
  <sheetFormatPr defaultRowHeight="12.75" x14ac:dyDescent="0.2"/>
  <cols>
    <col min="2" max="2" width="101.7109375" style="5" customWidth="1"/>
  </cols>
  <sheetData>
    <row r="3" spans="2:2" ht="15" x14ac:dyDescent="0.2">
      <c r="B3" s="6" t="s">
        <v>18</v>
      </c>
    </row>
    <row r="4" spans="2:2" x14ac:dyDescent="0.2">
      <c r="B4" s="1"/>
    </row>
    <row r="5" spans="2:2" x14ac:dyDescent="0.2">
      <c r="B5" s="2" t="s">
        <v>6</v>
      </c>
    </row>
    <row r="6" spans="2:2" ht="25.5" x14ac:dyDescent="0.2">
      <c r="B6" s="1" t="s">
        <v>19</v>
      </c>
    </row>
    <row r="7" spans="2:2" x14ac:dyDescent="0.2">
      <c r="B7" s="1"/>
    </row>
    <row r="8" spans="2:2" x14ac:dyDescent="0.2">
      <c r="B8" s="2" t="s">
        <v>9</v>
      </c>
    </row>
    <row r="9" spans="2:2" ht="25.5" x14ac:dyDescent="0.2">
      <c r="B9" s="1" t="s">
        <v>38</v>
      </c>
    </row>
    <row r="10" spans="2:2" x14ac:dyDescent="0.2">
      <c r="B10" s="1"/>
    </row>
    <row r="11" spans="2:2" x14ac:dyDescent="0.2">
      <c r="B11" s="3" t="s">
        <v>10</v>
      </c>
    </row>
    <row r="12" spans="2:2" x14ac:dyDescent="0.2">
      <c r="B12" s="1"/>
    </row>
    <row r="13" spans="2:2" hidden="1" x14ac:dyDescent="0.2">
      <c r="B13" s="3" t="s">
        <v>40</v>
      </c>
    </row>
    <row r="14" spans="2:2" hidden="1" x14ac:dyDescent="0.2">
      <c r="B14" s="1"/>
    </row>
    <row r="15" spans="2:2" ht="76.5" x14ac:dyDescent="0.2">
      <c r="B15" s="3" t="s">
        <v>39</v>
      </c>
    </row>
    <row r="16" spans="2:2" x14ac:dyDescent="0.2">
      <c r="B16" s="1"/>
    </row>
    <row r="17" spans="2:2" ht="25.5" customHeight="1" x14ac:dyDescent="0.2">
      <c r="B17" s="1" t="s">
        <v>41</v>
      </c>
    </row>
    <row r="19" spans="2:2" ht="25.5" x14ac:dyDescent="0.2">
      <c r="B19" s="1" t="s">
        <v>47</v>
      </c>
    </row>
    <row r="21" spans="2:2" ht="25.5" x14ac:dyDescent="0.2">
      <c r="B21" s="4" t="s">
        <v>11</v>
      </c>
    </row>
    <row r="23" spans="2:2" x14ac:dyDescent="0.2">
      <c r="B23" s="2" t="s">
        <v>12</v>
      </c>
    </row>
    <row r="24" spans="2:2" x14ac:dyDescent="0.2">
      <c r="B24" s="1" t="s">
        <v>13</v>
      </c>
    </row>
    <row r="25" spans="2:2" x14ac:dyDescent="0.2">
      <c r="B25" s="1" t="s">
        <v>14</v>
      </c>
    </row>
    <row r="26" spans="2:2" x14ac:dyDescent="0.2">
      <c r="B26" s="1" t="s">
        <v>15</v>
      </c>
    </row>
    <row r="27" spans="2:2" x14ac:dyDescent="0.2">
      <c r="B27" s="1" t="s">
        <v>16</v>
      </c>
    </row>
    <row r="28" spans="2:2" x14ac:dyDescent="0.2">
      <c r="B28" s="1" t="s">
        <v>17</v>
      </c>
    </row>
    <row r="32" spans="2:2" ht="63.75" x14ac:dyDescent="0.2">
      <c r="B32" s="80" t="s">
        <v>45</v>
      </c>
    </row>
  </sheetData>
  <sheetProtection algorithmName="SHA-512" hashValue="BLBARj+8emLUrHOARg6OHn0mz8YmHrGqNXyIoQsXd4iHUNW+9ecAT/JNbwYkZ8ikGNoYFHHY4N5iWBE+S7Gt9A==" saltValue="ANmhKVwpdfzuXktmBBUN3Q==" spinCount="100000" sheet="1" objects="1" scenarios="1"/>
  <phoneticPr fontId="1" type="noConversion"/>
  <pageMargins left="0.75" right="0.75" top="1" bottom="1" header="0.5" footer="0.5"/>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LOB 2015 en verder</vt:lpstr>
      <vt:lpstr>Gebruiksaanwijzing</vt:lpstr>
      <vt:lpstr>Gebruiksaanwijzing!Afdrukbereik</vt:lpstr>
    </vt:vector>
  </TitlesOfParts>
  <Company>aedes vereniging van woningcorporaties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Joost Visser</dc:creator>
  <cp:lastModifiedBy>Margriet Pflug</cp:lastModifiedBy>
  <cp:lastPrinted>2015-01-21T07:51:27Z</cp:lastPrinted>
  <dcterms:created xsi:type="dcterms:W3CDTF">2010-05-11T09:37:32Z</dcterms:created>
  <dcterms:modified xsi:type="dcterms:W3CDTF">2019-01-11T10:39:50Z</dcterms:modified>
</cp:coreProperties>
</file>