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pflug\Downloads\"/>
    </mc:Choice>
  </mc:AlternateContent>
  <xr:revisionPtr revIDLastSave="0" documentId="8_{88F5454B-0A03-4DA1-AA9A-05DB4CFF4F87}" xr6:coauthVersionLast="47" xr6:coauthVersionMax="47" xr10:uidLastSave="{00000000-0000-0000-0000-000000000000}"/>
  <bookViews>
    <workbookView xWindow="28680" yWindow="-6495" windowWidth="29040" windowHeight="15840" xr2:uid="{90CF7502-22E3-43DE-BC6B-8CA8A8A27EDD}"/>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C30" i="1" s="1"/>
  <c r="B12" i="1"/>
  <c r="G41" i="1"/>
  <c r="G38" i="1"/>
  <c r="G35" i="1"/>
  <c r="G32" i="1"/>
  <c r="G89" i="1"/>
  <c r="G86" i="1"/>
  <c r="G83" i="1"/>
  <c r="G80" i="1"/>
  <c r="G77" i="1"/>
  <c r="G74" i="1"/>
  <c r="G71" i="1"/>
  <c r="G68" i="1"/>
  <c r="G65" i="1"/>
  <c r="G62" i="1"/>
  <c r="G59" i="1"/>
  <c r="G56" i="1"/>
  <c r="G53" i="1"/>
  <c r="G50" i="1"/>
  <c r="G47" i="1"/>
  <c r="G44" i="1"/>
  <c r="B20" i="1"/>
  <c r="B8" i="1"/>
  <c r="B18" i="1" s="1"/>
  <c r="B10" i="1"/>
  <c r="B19" i="1" s="1"/>
  <c r="B17" i="1" l="1"/>
  <c r="C60" i="1" s="1"/>
  <c r="B23" i="1"/>
  <c r="B21" i="1"/>
  <c r="B22" i="1" s="1"/>
  <c r="C85" i="1" l="1"/>
  <c r="B14" i="1"/>
  <c r="C63" i="1"/>
  <c r="C90" i="1"/>
  <c r="C66" i="1"/>
  <c r="C87" i="1"/>
  <c r="C69" i="1"/>
  <c r="C81" i="1"/>
  <c r="C75" i="1"/>
  <c r="C78" i="1"/>
  <c r="C84" i="1"/>
  <c r="C72" i="1"/>
  <c r="C64" i="1"/>
  <c r="C67" i="1"/>
  <c r="C73" i="1"/>
  <c r="C70" i="1"/>
  <c r="C31" i="1"/>
  <c r="C79" i="1"/>
  <c r="C91" i="1"/>
  <c r="C88" i="1"/>
  <c r="C61" i="1"/>
  <c r="C40" i="1"/>
  <c r="C82" i="1"/>
  <c r="C76" i="1"/>
  <c r="C54" i="1"/>
  <c r="C51" i="1"/>
  <c r="C45" i="1"/>
  <c r="C39" i="1"/>
  <c r="C36" i="1"/>
  <c r="C33" i="1"/>
  <c r="C48" i="1"/>
  <c r="C42" i="1"/>
  <c r="C57" i="1"/>
  <c r="C58" i="1"/>
  <c r="C46" i="1"/>
  <c r="C34" i="1"/>
  <c r="C55" i="1"/>
  <c r="C43" i="1"/>
  <c r="C52" i="1"/>
  <c r="C49" i="1"/>
  <c r="C37" i="1"/>
  <c r="B15" i="1"/>
  <c r="B25" i="1" l="1"/>
  <c r="B26" i="1"/>
  <c r="B16" i="1"/>
  <c r="B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Berry Tijhuis</author>
  </authors>
  <commentList>
    <comment ref="A14" authorId="0" shapeId="0" xr:uid="{5641FCBF-E3AB-4665-BB35-967A019ECF74}">
      <text>
        <r>
          <rPr>
            <b/>
            <sz val="9"/>
            <color indexed="81"/>
            <rFont val="Tahoma"/>
            <family val="2"/>
          </rPr>
          <t>Berry Tijhuis:</t>
        </r>
        <r>
          <rPr>
            <sz val="9"/>
            <color indexed="81"/>
            <rFont val="Tahoma"/>
            <family val="2"/>
          </rPr>
          <t xml:space="preserve">
Een jaar bestaat uit iets meer dan 52 weken. Daardoor is verlof opbouw tot en met 26 weken iets minder dan de helft van de verlofrechten.</t>
        </r>
      </text>
    </comment>
    <comment ref="F29" authorId="0" shapeId="0" xr:uid="{96B3BFDC-1630-48E1-A95F-E45E3743FD46}">
      <text>
        <r>
          <rPr>
            <b/>
            <sz val="9"/>
            <color indexed="81"/>
            <rFont val="Tahoma"/>
            <charset val="1"/>
          </rPr>
          <t>Berry Tijhuis:</t>
        </r>
        <r>
          <rPr>
            <sz val="9"/>
            <color indexed="81"/>
            <rFont val="Tahoma"/>
            <charset val="1"/>
          </rPr>
          <t xml:space="preserve">
Vul hier de laatste dag van deze periode in.</t>
        </r>
      </text>
    </comment>
  </commentList>
</comments>
</file>

<file path=xl/sharedStrings.xml><?xml version="1.0" encoding="utf-8"?>
<sst xmlns="http://schemas.openxmlformats.org/spreadsheetml/2006/main" count="101" uniqueCount="57">
  <si>
    <t>Berekening vanaf januari jaar (vul in 1-1-jaar)</t>
  </si>
  <si>
    <t>Berekening tot december jaar (vul in 31-12-jaar)</t>
  </si>
  <si>
    <t>Naam medewerker</t>
  </si>
  <si>
    <t>Personeelsnummer</t>
  </si>
  <si>
    <t>Geboortedatum</t>
  </si>
  <si>
    <t>Overeengekomen arbeidsduur per week</t>
  </si>
  <si>
    <t>Parttime factor</t>
  </si>
  <si>
    <t>Schaal</t>
  </si>
  <si>
    <t>Schaal letter naar nummer</t>
  </si>
  <si>
    <t>Datum ziekmelding</t>
  </si>
  <si>
    <t>Datum 26 weken arbeidsongeschikt</t>
  </si>
  <si>
    <t>Wettelijk</t>
  </si>
  <si>
    <t>Bovenwettelijk</t>
  </si>
  <si>
    <t>Wettelijk opbouw uren per dag</t>
  </si>
  <si>
    <t>Standaard bovenwettelijk</t>
  </si>
  <si>
    <t>Extra bovenwettelijk vanaf K</t>
  </si>
  <si>
    <t>Overgangsrechten artikel 7.2</t>
  </si>
  <si>
    <t>Totaal bovenwettelijk verlof</t>
  </si>
  <si>
    <t>Bovenwettelijk opbouw uren per dag</t>
  </si>
  <si>
    <t>Dagen dit jaar tot datum 26 weken</t>
  </si>
  <si>
    <t>Verlof opbouw na 26 weken arbeidsongeschiktheid</t>
  </si>
  <si>
    <t>percentage arbeidsgeschikt</t>
  </si>
  <si>
    <t>verlofopbouw</t>
  </si>
  <si>
    <t>start periode</t>
  </si>
  <si>
    <t>eind periode</t>
  </si>
  <si>
    <t>Periode 1</t>
  </si>
  <si>
    <t>Periode 2</t>
  </si>
  <si>
    <t>Periode 3</t>
  </si>
  <si>
    <t>Periode 4</t>
  </si>
  <si>
    <t>Periode 5</t>
  </si>
  <si>
    <t>Periode 6</t>
  </si>
  <si>
    <t>Periode 7</t>
  </si>
  <si>
    <t>Periode 8</t>
  </si>
  <si>
    <t>Periode 9</t>
  </si>
  <si>
    <t>Periode 10</t>
  </si>
  <si>
    <t>H</t>
  </si>
  <si>
    <t>Rekenhulp voor het berekenen van bovenwettelijk verlof bij langdurige arbeidsongeschiktheid.</t>
  </si>
  <si>
    <t>Artikel 7.3 Opbouwen vakantie</t>
  </si>
  <si>
    <t>7.3.1 Werknemers die geheel of gedeeltelijk arbeidsongeschikt zijn bouwen volledig wettelijke vakantie-uren op.</t>
  </si>
  <si>
    <t>7.3.2 Bij gehele of gedeeltelijke arbeidsongeschiktheid, bouwt de werknemer de eerste 26 weken volledig bovenwettelijke vakantie-uren op. Na 26 weken arbeidsongeschiktheid bouwt de werknemer alleen bovenwettelijke vakantie-uren op over de uren dat de werknemer arbeidsgeschikt is.</t>
  </si>
  <si>
    <t>Periode 11</t>
  </si>
  <si>
    <t>Periode 12</t>
  </si>
  <si>
    <t>Periode 13</t>
  </si>
  <si>
    <t>Periode 14</t>
  </si>
  <si>
    <t>Periode 15</t>
  </si>
  <si>
    <t>Periode 16</t>
  </si>
  <si>
    <t>Periode 17</t>
  </si>
  <si>
    <t>Periode 18</t>
  </si>
  <si>
    <t>Periode 19</t>
  </si>
  <si>
    <t>Periode 20</t>
  </si>
  <si>
    <t>Periode 21</t>
  </si>
  <si>
    <t>Verlofopbouw dit jaar tot en met 26 weken</t>
  </si>
  <si>
    <t>Verlofopbouw dit jaar na 26 weken</t>
  </si>
  <si>
    <t>J. Jansen</t>
  </si>
  <si>
    <t>xxxxxxx</t>
  </si>
  <si>
    <r>
      <rPr>
        <b/>
        <sz val="11"/>
        <color rgb="FF00427C"/>
        <rFont val="Calibri"/>
        <family val="2"/>
        <scheme val="minor"/>
      </rPr>
      <t xml:space="preserve">Invul instructie:
- </t>
    </r>
    <r>
      <rPr>
        <sz val="11"/>
        <color rgb="FF00427C"/>
        <rFont val="Calibri"/>
        <family val="2"/>
        <scheme val="minor"/>
      </rPr>
      <t>Vul de lichtblauwe cellen in (als voorbeeld hebben we deze al gedeeltelijk ingevuld, je kunt dit overschrijven met jouw eigen informatie).
- Vul de gegevens van de werknemer in en de eerste dag van ziekmelding. 
- Vul de schaal in waarin de werknemer is ingeschaald. De rekenhulp telt het extra bovenwettelijk verlof voor schalen K t/m O automatisch mee.
- Vul in de onderste tabel "Verlofopbouw na 26 weken" het verloop van de arbeidsongeschiktheid in na 26 weken door het percentage dat de werknemer arbeidsgeschikt is in te vullen en de data per periode van gedeeltelijke arbeidsgeschiktheid. De rekenhulp berekent per periode de opbouw van het wettelijk verlof (volledig) en de opbouw van het bovenwettelijk verlof (naar rato van dienstverband en mate van arbeidsgeschiktheid).</t>
    </r>
  </si>
  <si>
    <t>Versie: 9-4-2025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</si>
</sst>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0"/>
      <name val="Calibri"/>
      <family val="2"/>
      <scheme val="minor"/>
    </font>
    <font>
      <i/>
      <sz val="9"/>
      <color theme="1"/>
      <name val="Calibri"/>
      <family val="2"/>
      <scheme val="minor"/>
    </font>
    <font>
      <sz val="11"/>
      <color rgb="FF00427C"/>
      <name val="Calibri"/>
      <family val="2"/>
      <scheme val="minor"/>
    </font>
    <font>
      <b/>
      <sz val="11"/>
      <color rgb="FF00427C"/>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8">
    <fill>
      <patternFill patternType="none"/>
    </fill>
    <fill>
      <patternFill patternType="gray125"/>
    </fill>
    <fill>
      <patternFill patternType="solid">
        <fgColor theme="0" tint="-0.24994659260841701"/>
        <bgColor indexed="64"/>
      </patternFill>
    </fill>
    <fill>
      <patternFill patternType="solid">
        <fgColor rgb="FF00A7E5"/>
        <bgColor indexed="64"/>
      </patternFill>
    </fill>
    <fill>
      <patternFill patternType="solid">
        <fgColor rgb="FF00427C"/>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s>
  <cellStyleXfs count="1">
    <xf numFmtId="0" fontId="0" fillId="0" borderId="0"/>
  </cellStyleXfs>
  <cellXfs count="62">
    <xf numFmtId="0" fontId="0" fillId="0" borderId="0" xfId="0"/>
    <xf numFmtId="14" fontId="0" fillId="0" borderId="0" xfId="0" applyNumberFormat="1"/>
    <xf numFmtId="2" fontId="0" fillId="0" borderId="0" xfId="0" applyNumberFormat="1"/>
    <xf numFmtId="0" fontId="0" fillId="2" borderId="0" xfId="0" applyFill="1"/>
    <xf numFmtId="2" fontId="0" fillId="2" borderId="0" xfId="0" applyNumberFormat="1" applyFill="1"/>
    <xf numFmtId="2" fontId="2" fillId="0" borderId="0" xfId="0" applyNumberFormat="1" applyFont="1"/>
    <xf numFmtId="0" fontId="0" fillId="0" borderId="0" xfId="0" applyAlignment="1">
      <alignment horizontal="right"/>
    </xf>
    <xf numFmtId="0" fontId="3" fillId="3" borderId="1" xfId="0" applyFont="1" applyFill="1" applyBorder="1"/>
    <xf numFmtId="0" fontId="3" fillId="3" borderId="3" xfId="0" applyFont="1" applyFill="1" applyBorder="1"/>
    <xf numFmtId="2" fontId="0" fillId="0" borderId="7" xfId="0" applyNumberFormat="1" applyBorder="1"/>
    <xf numFmtId="14" fontId="0" fillId="0" borderId="8" xfId="0" applyNumberFormat="1" applyBorder="1"/>
    <xf numFmtId="0" fontId="1" fillId="3" borderId="1" xfId="0" applyFont="1" applyFill="1" applyBorder="1"/>
    <xf numFmtId="2" fontId="1" fillId="3" borderId="2" xfId="0" applyNumberFormat="1" applyFont="1" applyFill="1" applyBorder="1"/>
    <xf numFmtId="0" fontId="0" fillId="0" borderId="3" xfId="0" applyBorder="1"/>
    <xf numFmtId="2" fontId="0" fillId="0" borderId="4" xfId="0" applyNumberFormat="1" applyBorder="1"/>
    <xf numFmtId="0" fontId="0" fillId="2" borderId="3" xfId="0" applyFill="1" applyBorder="1"/>
    <xf numFmtId="164" fontId="0" fillId="2" borderId="4" xfId="0" applyNumberFormat="1" applyFill="1" applyBorder="1"/>
    <xf numFmtId="2" fontId="0" fillId="2" borderId="4" xfId="0" applyNumberFormat="1" applyFill="1" applyBorder="1"/>
    <xf numFmtId="0" fontId="0" fillId="2" borderId="4" xfId="0" applyFill="1" applyBorder="1"/>
    <xf numFmtId="0" fontId="1" fillId="3" borderId="3" xfId="0" applyFont="1" applyFill="1" applyBorder="1"/>
    <xf numFmtId="0" fontId="0" fillId="0" borderId="5" xfId="0" applyBorder="1"/>
    <xf numFmtId="2" fontId="0" fillId="0" borderId="6" xfId="0" applyNumberFormat="1" applyBorder="1"/>
    <xf numFmtId="0" fontId="1" fillId="4" borderId="1" xfId="0" applyFont="1" applyFill="1" applyBorder="1" applyAlignment="1">
      <alignment wrapText="1"/>
    </xf>
    <xf numFmtId="0" fontId="1" fillId="4" borderId="9" xfId="0" applyFont="1" applyFill="1" applyBorder="1" applyAlignment="1">
      <alignment horizontal="center" wrapText="1"/>
    </xf>
    <xf numFmtId="0" fontId="1" fillId="4" borderId="9" xfId="0" applyFont="1" applyFill="1" applyBorder="1" applyAlignment="1">
      <alignment wrapText="1"/>
    </xf>
    <xf numFmtId="0" fontId="1" fillId="4" borderId="9" xfId="0" applyFont="1" applyFill="1" applyBorder="1" applyAlignment="1">
      <alignment horizontal="center"/>
    </xf>
    <xf numFmtId="0" fontId="1" fillId="4" borderId="2" xfId="0" applyFont="1" applyFill="1" applyBorder="1" applyAlignment="1">
      <alignment horizontal="center"/>
    </xf>
    <xf numFmtId="0" fontId="4" fillId="3" borderId="3" xfId="0" applyFont="1" applyFill="1" applyBorder="1"/>
    <xf numFmtId="10" fontId="3" fillId="5" borderId="0" xfId="0" applyNumberFormat="1" applyFont="1" applyFill="1" applyProtection="1">
      <protection locked="0"/>
    </xf>
    <xf numFmtId="10" fontId="3" fillId="3" borderId="0" xfId="0" applyNumberFormat="1" applyFont="1" applyFill="1"/>
    <xf numFmtId="14" fontId="3" fillId="5" borderId="4" xfId="0" applyNumberFormat="1" applyFont="1" applyFill="1" applyBorder="1" applyProtection="1">
      <protection locked="0"/>
    </xf>
    <xf numFmtId="14" fontId="0" fillId="0" borderId="4" xfId="0" applyNumberFormat="1" applyBorder="1"/>
    <xf numFmtId="14" fontId="0" fillId="0" borderId="4" xfId="0" applyNumberFormat="1" applyBorder="1" applyProtection="1">
      <protection locked="0"/>
    </xf>
    <xf numFmtId="0" fontId="0" fillId="0" borderId="10" xfId="0" applyBorder="1"/>
    <xf numFmtId="2" fontId="0" fillId="0" borderId="10" xfId="0" applyNumberFormat="1" applyBorder="1"/>
    <xf numFmtId="14" fontId="0" fillId="0" borderId="6" xfId="0" applyNumberFormat="1" applyBorder="1"/>
    <xf numFmtId="0" fontId="0" fillId="0" borderId="0" xfId="0" applyAlignment="1">
      <alignment horizontal="center" vertical="top" wrapText="1"/>
    </xf>
    <xf numFmtId="0" fontId="0" fillId="0" borderId="0" xfId="0" applyAlignment="1">
      <alignment vertical="top" wrapText="1"/>
    </xf>
    <xf numFmtId="0" fontId="6" fillId="0" borderId="0" xfId="0" applyFont="1" applyAlignment="1">
      <alignment vertical="top" wrapText="1"/>
    </xf>
    <xf numFmtId="14" fontId="5" fillId="0" borderId="0" xfId="0" applyNumberFormat="1" applyFont="1" applyAlignment="1">
      <alignment vertical="top"/>
    </xf>
    <xf numFmtId="2" fontId="1" fillId="3" borderId="4" xfId="0" applyNumberFormat="1" applyFont="1" applyFill="1" applyBorder="1" applyAlignment="1">
      <alignment wrapText="1"/>
    </xf>
    <xf numFmtId="14" fontId="0" fillId="6" borderId="11" xfId="0" applyNumberFormat="1" applyFill="1" applyBorder="1" applyProtection="1">
      <protection locked="0"/>
    </xf>
    <xf numFmtId="14" fontId="0" fillId="6" borderId="12" xfId="0" applyNumberFormat="1" applyFill="1" applyBorder="1" applyProtection="1">
      <protection locked="0"/>
    </xf>
    <xf numFmtId="0" fontId="0" fillId="0" borderId="0" xfId="0" applyProtection="1">
      <protection locked="0"/>
    </xf>
    <xf numFmtId="0" fontId="0" fillId="0" borderId="10" xfId="0" applyBorder="1" applyProtection="1">
      <protection locked="0"/>
    </xf>
    <xf numFmtId="14" fontId="3" fillId="5" borderId="0" xfId="0" applyNumberFormat="1" applyFont="1" applyFill="1" applyProtection="1">
      <protection locked="0"/>
    </xf>
    <xf numFmtId="0" fontId="0" fillId="7" borderId="0" xfId="0" applyFill="1"/>
    <xf numFmtId="0" fontId="0" fillId="7" borderId="0" xfId="0" applyFill="1" applyAlignment="1">
      <alignment vertical="top" wrapText="1"/>
    </xf>
    <xf numFmtId="0" fontId="6" fillId="7" borderId="0" xfId="0" applyFont="1" applyFill="1" applyAlignment="1">
      <alignment vertical="top" wrapText="1"/>
    </xf>
    <xf numFmtId="0" fontId="0" fillId="6" borderId="12" xfId="0" applyFill="1" applyBorder="1" applyProtection="1">
      <protection hidden="1"/>
    </xf>
    <xf numFmtId="2" fontId="0" fillId="3" borderId="10" xfId="0" applyNumberFormat="1" applyFill="1" applyBorder="1"/>
    <xf numFmtId="2" fontId="0" fillId="3" borderId="0" xfId="0" applyNumberFormat="1" applyFill="1"/>
    <xf numFmtId="2" fontId="0" fillId="6" borderId="13" xfId="0" applyNumberFormat="1" applyFill="1" applyBorder="1" applyProtection="1">
      <protection locked="0"/>
    </xf>
    <xf numFmtId="0" fontId="0" fillId="6" borderId="14" xfId="0" applyFill="1" applyBorder="1" applyAlignment="1" applyProtection="1">
      <alignment horizontal="right"/>
      <protection locked="0"/>
    </xf>
    <xf numFmtId="14" fontId="0" fillId="6" borderId="13" xfId="0" applyNumberFormat="1" applyFill="1" applyBorder="1" applyProtection="1">
      <protection locked="0"/>
    </xf>
    <xf numFmtId="0" fontId="3" fillId="3" borderId="8" xfId="0" applyFont="1" applyFill="1" applyBorder="1"/>
    <xf numFmtId="0" fontId="0" fillId="6" borderId="12" xfId="0" applyFill="1" applyBorder="1" applyAlignment="1" applyProtection="1">
      <alignment horizontal="right"/>
      <protection locked="0"/>
    </xf>
    <xf numFmtId="0" fontId="7" fillId="0" borderId="0" xfId="0" applyFont="1" applyAlignment="1">
      <alignment horizontal="left" vertical="top" wrapText="1"/>
    </xf>
    <xf numFmtId="0" fontId="6" fillId="0" borderId="0" xfId="0" applyFont="1" applyAlignment="1">
      <alignment horizontal="left" vertical="top"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6" fillId="0" borderId="0" xfId="0" applyFont="1" applyAlignment="1">
      <alignment horizontal="left" wrapText="1"/>
    </xf>
  </cellXfs>
  <cellStyles count="1">
    <cellStyle name="Standaard" xfId="0" builtinId="0"/>
  </cellStyles>
  <dxfs count="0"/>
  <tableStyles count="0" defaultTableStyle="TableStyleMedium2" defaultPivotStyle="PivotStyleLight16"/>
  <colors>
    <mruColors>
      <color rgb="FF00A7E5"/>
      <color rgb="FF0042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304800</xdr:colOff>
      <xdr:row>0</xdr:row>
      <xdr:rowOff>304800</xdr:rowOff>
    </xdr:to>
    <xdr:sp macro="" textlink="">
      <xdr:nvSpPr>
        <xdr:cNvPr id="1025" name="AutoShape 1">
          <a:extLst>
            <a:ext uri="{FF2B5EF4-FFF2-40B4-BE49-F238E27FC236}">
              <a16:creationId xmlns:a16="http://schemas.microsoft.com/office/drawing/2014/main" id="{ADD4436E-5D02-088B-E681-787EA531119E}"/>
            </a:ext>
          </a:extLst>
        </xdr:cNvPr>
        <xdr:cNvSpPr>
          <a:spLocks noChangeAspect="1" noChangeArrowheads="1"/>
        </xdr:cNvSpPr>
      </xdr:nvSpPr>
      <xdr:spPr bwMode="auto">
        <a:xfrm>
          <a:off x="92329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0</xdr:row>
      <xdr:rowOff>304800</xdr:rowOff>
    </xdr:to>
    <xdr:sp macro="" textlink="">
      <xdr:nvSpPr>
        <xdr:cNvPr id="1026" name="AutoShape 2">
          <a:extLst>
            <a:ext uri="{FF2B5EF4-FFF2-40B4-BE49-F238E27FC236}">
              <a16:creationId xmlns:a16="http://schemas.microsoft.com/office/drawing/2014/main" id="{16DF4EFC-FC0E-723D-82C2-475DCB7AC119}"/>
            </a:ext>
          </a:extLst>
        </xdr:cNvPr>
        <xdr:cNvSpPr>
          <a:spLocks noChangeAspect="1" noChangeArrowheads="1"/>
        </xdr:cNvSpPr>
      </xdr:nvSpPr>
      <xdr:spPr bwMode="auto">
        <a:xfrm>
          <a:off x="92329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793165</xdr:colOff>
      <xdr:row>0</xdr:row>
      <xdr:rowOff>104775</xdr:rowOff>
    </xdr:from>
    <xdr:to>
      <xdr:col>8</xdr:col>
      <xdr:colOff>1968500</xdr:colOff>
      <xdr:row>3</xdr:row>
      <xdr:rowOff>92075</xdr:rowOff>
    </xdr:to>
    <xdr:pic>
      <xdr:nvPicPr>
        <xdr:cNvPr id="3" name="Afbeelding 2">
          <a:extLst>
            <a:ext uri="{FF2B5EF4-FFF2-40B4-BE49-F238E27FC236}">
              <a16:creationId xmlns:a16="http://schemas.microsoft.com/office/drawing/2014/main" id="{BEF6E633-1FF2-A020-105D-1E06B2E93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3365" y="104775"/>
          <a:ext cx="1178510" cy="91122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7A6B-F337-46A9-B83D-C233CF78ABD2}">
  <dimension ref="A1:O91"/>
  <sheetViews>
    <sheetView showGridLines="0" tabSelected="1" zoomScaleNormal="100" workbookViewId="0">
      <selection activeCell="C14" sqref="C14"/>
    </sheetView>
  </sheetViews>
  <sheetFormatPr defaultRowHeight="15" x14ac:dyDescent="0.25"/>
  <cols>
    <col min="1" max="1" width="45.42578125" customWidth="1"/>
    <col min="2" max="2" width="21.140625" customWidth="1"/>
    <col min="3" max="3" width="13.28515625" customWidth="1"/>
    <col min="4" max="4" width="5.42578125" customWidth="1"/>
    <col min="5" max="5" width="19" customWidth="1"/>
    <col min="6" max="6" width="24.5703125" customWidth="1"/>
    <col min="7" max="7" width="8.7109375" style="46" hidden="1" customWidth="1"/>
    <col min="9" max="9" width="47.85546875" customWidth="1"/>
  </cols>
  <sheetData>
    <row r="1" spans="1:9" ht="44.1" customHeight="1" x14ac:dyDescent="0.25">
      <c r="A1" s="59" t="s">
        <v>36</v>
      </c>
      <c r="B1" s="60"/>
      <c r="E1" s="39" t="s">
        <v>56</v>
      </c>
    </row>
    <row r="2" spans="1:9" x14ac:dyDescent="0.25">
      <c r="A2" s="7" t="s">
        <v>0</v>
      </c>
      <c r="B2" s="41">
        <v>45658</v>
      </c>
      <c r="C2" s="1"/>
      <c r="D2" s="1"/>
      <c r="E2" s="36"/>
      <c r="F2" s="37"/>
      <c r="G2" s="47"/>
      <c r="H2" s="37"/>
      <c r="I2" s="37"/>
    </row>
    <row r="3" spans="1:9" x14ac:dyDescent="0.25">
      <c r="A3" s="8" t="s">
        <v>1</v>
      </c>
      <c r="B3" s="42">
        <v>46022</v>
      </c>
      <c r="C3" s="1"/>
      <c r="D3" s="1"/>
      <c r="E3" s="37"/>
      <c r="F3" s="37"/>
      <c r="G3" s="47"/>
      <c r="H3" s="37"/>
      <c r="I3" s="37"/>
    </row>
    <row r="4" spans="1:9" x14ac:dyDescent="0.25">
      <c r="A4" s="8" t="s">
        <v>2</v>
      </c>
      <c r="B4" s="56" t="s">
        <v>53</v>
      </c>
      <c r="E4" s="57" t="s">
        <v>37</v>
      </c>
      <c r="F4" s="57"/>
      <c r="G4" s="48"/>
      <c r="H4" s="38"/>
      <c r="I4" s="38"/>
    </row>
    <row r="5" spans="1:9" x14ac:dyDescent="0.25">
      <c r="A5" s="8" t="s">
        <v>3</v>
      </c>
      <c r="B5" s="56" t="s">
        <v>54</v>
      </c>
      <c r="E5" s="58" t="s">
        <v>38</v>
      </c>
      <c r="F5" s="58"/>
      <c r="G5" s="58"/>
      <c r="H5" s="58"/>
      <c r="I5" s="58"/>
    </row>
    <row r="6" spans="1:9" x14ac:dyDescent="0.25">
      <c r="A6" s="8" t="s">
        <v>4</v>
      </c>
      <c r="B6" s="42">
        <v>26988</v>
      </c>
      <c r="C6" s="1"/>
      <c r="D6" s="1"/>
      <c r="E6" s="58"/>
      <c r="F6" s="58"/>
      <c r="G6" s="58"/>
      <c r="H6" s="58"/>
      <c r="I6" s="58"/>
    </row>
    <row r="7" spans="1:9" ht="18.600000000000001" customHeight="1" x14ac:dyDescent="0.25">
      <c r="A7" s="8" t="s">
        <v>5</v>
      </c>
      <c r="B7" s="52">
        <v>36</v>
      </c>
      <c r="C7" s="2"/>
      <c r="D7" s="2"/>
      <c r="E7" s="58" t="s">
        <v>39</v>
      </c>
      <c r="F7" s="58"/>
      <c r="G7" s="58"/>
      <c r="H7" s="58"/>
      <c r="I7" s="58"/>
    </row>
    <row r="8" spans="1:9" x14ac:dyDescent="0.25">
      <c r="A8" s="8" t="s">
        <v>6</v>
      </c>
      <c r="B8" s="9">
        <f>B7/36</f>
        <v>1</v>
      </c>
      <c r="C8" s="2"/>
      <c r="D8" s="2"/>
      <c r="E8" s="58"/>
      <c r="F8" s="58"/>
      <c r="G8" s="58"/>
      <c r="H8" s="58"/>
      <c r="I8" s="58"/>
    </row>
    <row r="9" spans="1:9" x14ac:dyDescent="0.25">
      <c r="A9" s="8" t="s">
        <v>7</v>
      </c>
      <c r="B9" s="53" t="s">
        <v>35</v>
      </c>
      <c r="C9" s="6"/>
      <c r="D9" s="6"/>
      <c r="E9" s="58"/>
      <c r="F9" s="58"/>
      <c r="G9" s="58"/>
      <c r="H9" s="58"/>
      <c r="I9" s="58"/>
    </row>
    <row r="10" spans="1:9" s="3" customFormat="1" ht="14.45" hidden="1" customHeight="1" x14ac:dyDescent="0.25">
      <c r="A10" s="8" t="s">
        <v>8</v>
      </c>
      <c r="B10" s="49">
        <f>CODE(B9)-64</f>
        <v>8</v>
      </c>
      <c r="C10"/>
      <c r="D10"/>
      <c r="E10" s="58"/>
      <c r="F10" s="58"/>
      <c r="G10" s="58"/>
      <c r="H10" s="58"/>
      <c r="I10" s="58"/>
    </row>
    <row r="11" spans="1:9" x14ac:dyDescent="0.25">
      <c r="A11" s="8" t="s">
        <v>9</v>
      </c>
      <c r="B11" s="54">
        <v>45545</v>
      </c>
      <c r="C11" s="1"/>
      <c r="D11" s="1"/>
      <c r="E11" s="58"/>
      <c r="F11" s="58"/>
      <c r="G11" s="58"/>
      <c r="H11" s="58"/>
      <c r="I11" s="58"/>
    </row>
    <row r="12" spans="1:9" x14ac:dyDescent="0.25">
      <c r="A12" s="55" t="s">
        <v>10</v>
      </c>
      <c r="B12" s="10">
        <f>IF(B11="","-",B11+(26*7))</f>
        <v>45727</v>
      </c>
      <c r="C12" s="1"/>
      <c r="D12" s="1"/>
      <c r="E12" s="58"/>
      <c r="F12" s="58"/>
      <c r="G12" s="58"/>
      <c r="H12" s="58"/>
      <c r="I12" s="58"/>
    </row>
    <row r="13" spans="1:9" x14ac:dyDescent="0.25">
      <c r="E13" s="61" t="s">
        <v>55</v>
      </c>
      <c r="F13" s="61"/>
      <c r="G13" s="61"/>
      <c r="H13" s="61"/>
      <c r="I13" s="61"/>
    </row>
    <row r="14" spans="1:9" ht="74.099999999999994" customHeight="1" x14ac:dyDescent="0.25">
      <c r="A14" s="11" t="s">
        <v>51</v>
      </c>
      <c r="B14" s="12">
        <f>B23*(B17+B22)</f>
        <v>35.880000000000003</v>
      </c>
      <c r="E14" s="61"/>
      <c r="F14" s="61"/>
      <c r="G14" s="61"/>
      <c r="H14" s="61"/>
      <c r="I14" s="61"/>
    </row>
    <row r="15" spans="1:9" x14ac:dyDescent="0.25">
      <c r="A15" s="13" t="s">
        <v>11</v>
      </c>
      <c r="B15" s="14">
        <f>B23*B17</f>
        <v>27.221917808219178</v>
      </c>
      <c r="C15" s="2"/>
      <c r="D15" s="2"/>
      <c r="E15" s="61"/>
      <c r="F15" s="61"/>
      <c r="G15" s="61"/>
      <c r="H15" s="61"/>
      <c r="I15" s="61"/>
    </row>
    <row r="16" spans="1:9" x14ac:dyDescent="0.25">
      <c r="A16" s="13" t="s">
        <v>12</v>
      </c>
      <c r="B16" s="14">
        <f>B23*B22</f>
        <v>8.6580821917808226</v>
      </c>
      <c r="C16" s="2"/>
      <c r="D16" s="2"/>
      <c r="E16" s="61"/>
      <c r="F16" s="61"/>
      <c r="G16" s="61"/>
      <c r="H16" s="61"/>
      <c r="I16" s="61"/>
    </row>
    <row r="17" spans="1:15" s="3" customFormat="1" ht="14.45" hidden="1" customHeight="1" x14ac:dyDescent="0.25">
      <c r="A17" s="15" t="s">
        <v>13</v>
      </c>
      <c r="B17" s="16">
        <f>(144*B8)/365</f>
        <v>0.39452054794520547</v>
      </c>
      <c r="E17" s="61"/>
      <c r="F17" s="61"/>
      <c r="G17" s="61"/>
      <c r="H17" s="61"/>
      <c r="I17" s="61"/>
    </row>
    <row r="18" spans="1:15" s="3" customFormat="1" ht="14.45" hidden="1" customHeight="1" x14ac:dyDescent="0.25">
      <c r="A18" s="15" t="s">
        <v>14</v>
      </c>
      <c r="B18" s="17">
        <f>45.8*B8</f>
        <v>45.8</v>
      </c>
      <c r="C18" s="4"/>
      <c r="D18" s="4"/>
      <c r="E18" s="61"/>
      <c r="F18" s="61"/>
      <c r="G18" s="61"/>
      <c r="H18" s="61"/>
      <c r="I18" s="61"/>
    </row>
    <row r="19" spans="1:15" s="3" customFormat="1" ht="14.45" hidden="1" customHeight="1" x14ac:dyDescent="0.25">
      <c r="A19" s="15" t="s">
        <v>15</v>
      </c>
      <c r="B19" s="18">
        <f>IF(B10&lt;11,0,28.8*B8)</f>
        <v>0</v>
      </c>
      <c r="E19" s="61"/>
      <c r="F19" s="61"/>
      <c r="G19" s="61"/>
      <c r="H19" s="61"/>
      <c r="I19" s="61"/>
    </row>
    <row r="20" spans="1:15" s="3" customFormat="1" ht="14.45" hidden="1" customHeight="1" x14ac:dyDescent="0.25">
      <c r="A20" s="15" t="s">
        <v>16</v>
      </c>
      <c r="B20" s="18">
        <f>IF(B6&lt;DATEVALUE("1-1-1963"),50.4*B8,0)</f>
        <v>0</v>
      </c>
      <c r="E20" s="61"/>
      <c r="F20" s="61"/>
      <c r="G20" s="61"/>
      <c r="H20" s="61"/>
      <c r="I20" s="61"/>
    </row>
    <row r="21" spans="1:15" s="3" customFormat="1" ht="14.45" hidden="1" customHeight="1" x14ac:dyDescent="0.25">
      <c r="A21" s="15" t="s">
        <v>17</v>
      </c>
      <c r="B21" s="17">
        <f>B18+B19+B20</f>
        <v>45.8</v>
      </c>
      <c r="C21" s="4"/>
      <c r="D21" s="4"/>
      <c r="E21" s="61"/>
      <c r="F21" s="61"/>
      <c r="G21" s="61"/>
      <c r="H21" s="61"/>
      <c r="I21" s="61"/>
    </row>
    <row r="22" spans="1:15" s="3" customFormat="1" ht="14.45" hidden="1" customHeight="1" x14ac:dyDescent="0.25">
      <c r="A22" s="15" t="s">
        <v>18</v>
      </c>
      <c r="B22" s="16">
        <f>B21/365</f>
        <v>0.12547945205479452</v>
      </c>
      <c r="C22" s="4"/>
      <c r="D22" s="4"/>
      <c r="E22" s="61"/>
      <c r="F22" s="61"/>
      <c r="G22" s="61"/>
      <c r="H22" s="61"/>
      <c r="I22" s="61"/>
    </row>
    <row r="23" spans="1:15" s="3" customFormat="1" ht="14.45" hidden="1" customHeight="1" x14ac:dyDescent="0.25">
      <c r="A23" s="15" t="s">
        <v>19</v>
      </c>
      <c r="B23" s="17">
        <f>IF(B12&lt;B2,0,(B12-B2))</f>
        <v>69</v>
      </c>
      <c r="C23" s="4"/>
      <c r="D23" s="4"/>
      <c r="E23" s="61"/>
      <c r="F23" s="61"/>
      <c r="G23" s="61"/>
      <c r="H23" s="61"/>
      <c r="I23" s="61"/>
    </row>
    <row r="24" spans="1:15" x14ac:dyDescent="0.25">
      <c r="A24" s="19" t="s">
        <v>52</v>
      </c>
      <c r="B24" s="40">
        <f>IF(B25+B26&lt;0,"controleer start en einddatums periodes",B25+B26)</f>
        <v>21.820054794520548</v>
      </c>
      <c r="C24" s="2"/>
      <c r="D24" s="2"/>
      <c r="E24" s="61"/>
      <c r="F24" s="61"/>
      <c r="G24" s="61"/>
      <c r="H24" s="61"/>
      <c r="I24" s="61"/>
    </row>
    <row r="25" spans="1:15" x14ac:dyDescent="0.25">
      <c r="A25" s="13" t="s">
        <v>11</v>
      </c>
      <c r="B25" s="14">
        <f>C30+C33+C36+C39+C42+C45+C48+C51+C54+C57</f>
        <v>20.515068493150686</v>
      </c>
      <c r="C25" s="5"/>
      <c r="D25" s="5"/>
      <c r="E25" s="61"/>
      <c r="F25" s="61"/>
      <c r="G25" s="61"/>
      <c r="H25" s="61"/>
      <c r="I25" s="61"/>
    </row>
    <row r="26" spans="1:15" x14ac:dyDescent="0.25">
      <c r="A26" s="20" t="s">
        <v>12</v>
      </c>
      <c r="B26" s="21">
        <f>C31+C34+C37+C40+C43+C46+C49+C52+C55+C58</f>
        <v>1.304986301369863</v>
      </c>
      <c r="E26" s="61"/>
      <c r="F26" s="61"/>
      <c r="G26" s="61"/>
      <c r="H26" s="61"/>
      <c r="I26" s="61"/>
    </row>
    <row r="28" spans="1:15" ht="30" x14ac:dyDescent="0.25">
      <c r="A28" s="22" t="s">
        <v>20</v>
      </c>
      <c r="B28" s="23" t="s">
        <v>21</v>
      </c>
      <c r="C28" s="24" t="s">
        <v>22</v>
      </c>
      <c r="D28" s="24"/>
      <c r="E28" s="25" t="s">
        <v>23</v>
      </c>
      <c r="F28" s="26" t="s">
        <v>24</v>
      </c>
    </row>
    <row r="29" spans="1:15" x14ac:dyDescent="0.25">
      <c r="A29" s="27" t="s">
        <v>25</v>
      </c>
      <c r="B29" s="28">
        <v>0.2</v>
      </c>
      <c r="C29" s="29"/>
      <c r="D29" s="29"/>
      <c r="E29" s="45">
        <v>45727</v>
      </c>
      <c r="F29" s="30">
        <v>45778</v>
      </c>
      <c r="G29" s="46">
        <f>IF(F29="",0,(F29-E29)+1)</f>
        <v>52</v>
      </c>
    </row>
    <row r="30" spans="1:15" x14ac:dyDescent="0.25">
      <c r="A30" s="13" t="s">
        <v>11</v>
      </c>
      <c r="C30" s="2">
        <f>G29*B17</f>
        <v>20.515068493150686</v>
      </c>
      <c r="D30" s="51"/>
      <c r="E30" s="43"/>
      <c r="F30" s="31"/>
      <c r="O30" s="2"/>
    </row>
    <row r="31" spans="1:15" x14ac:dyDescent="0.25">
      <c r="A31" s="13" t="s">
        <v>12</v>
      </c>
      <c r="C31" s="2">
        <f>G29*B22*B29</f>
        <v>1.304986301369863</v>
      </c>
      <c r="D31" s="51"/>
      <c r="E31" s="43"/>
      <c r="F31" s="31"/>
    </row>
    <row r="32" spans="1:15" x14ac:dyDescent="0.25">
      <c r="A32" s="27" t="s">
        <v>26</v>
      </c>
      <c r="B32" s="28"/>
      <c r="C32" s="29"/>
      <c r="D32" s="29"/>
      <c r="E32" s="45"/>
      <c r="F32" s="30"/>
      <c r="G32" s="46">
        <f>IF(F32-E32&lt;=0,0,(F32-E32)+1)</f>
        <v>0</v>
      </c>
    </row>
    <row r="33" spans="1:7" x14ac:dyDescent="0.25">
      <c r="A33" s="13" t="s">
        <v>11</v>
      </c>
      <c r="C33" s="2">
        <f>G32*B17</f>
        <v>0</v>
      </c>
      <c r="D33" s="51"/>
      <c r="E33" s="43"/>
      <c r="F33" s="31"/>
    </row>
    <row r="34" spans="1:7" x14ac:dyDescent="0.25">
      <c r="A34" s="13" t="s">
        <v>12</v>
      </c>
      <c r="C34" s="2">
        <f>G32*B22*B32</f>
        <v>0</v>
      </c>
      <c r="D34" s="51"/>
      <c r="E34" s="43"/>
      <c r="F34" s="31"/>
    </row>
    <row r="35" spans="1:7" x14ac:dyDescent="0.25">
      <c r="A35" s="27" t="s">
        <v>27</v>
      </c>
      <c r="B35" s="28"/>
      <c r="C35" s="29"/>
      <c r="D35" s="29"/>
      <c r="E35" s="45"/>
      <c r="F35" s="30"/>
      <c r="G35" s="46">
        <f>IF(F35-E35&lt;=0,0,(F35-E35)+1)</f>
        <v>0</v>
      </c>
    </row>
    <row r="36" spans="1:7" x14ac:dyDescent="0.25">
      <c r="A36" s="13" t="s">
        <v>11</v>
      </c>
      <c r="C36" s="2">
        <f>G35*B17</f>
        <v>0</v>
      </c>
      <c r="D36" s="51"/>
      <c r="E36" s="43"/>
      <c r="F36" s="31"/>
    </row>
    <row r="37" spans="1:7" x14ac:dyDescent="0.25">
      <c r="A37" s="13" t="s">
        <v>12</v>
      </c>
      <c r="C37" s="2">
        <f>G35*B22*B35</f>
        <v>0</v>
      </c>
      <c r="D37" s="51"/>
      <c r="E37" s="43"/>
      <c r="F37" s="31"/>
    </row>
    <row r="38" spans="1:7" x14ac:dyDescent="0.25">
      <c r="A38" s="27" t="s">
        <v>28</v>
      </c>
      <c r="B38" s="28"/>
      <c r="C38" s="29"/>
      <c r="D38" s="29"/>
      <c r="E38" s="45"/>
      <c r="F38" s="30"/>
      <c r="G38" s="46">
        <f>IF(F38-E38&lt;=0,0,(F38-E38)+1)</f>
        <v>0</v>
      </c>
    </row>
    <row r="39" spans="1:7" x14ac:dyDescent="0.25">
      <c r="A39" s="13" t="s">
        <v>11</v>
      </c>
      <c r="C39" s="2">
        <f>G38*B17</f>
        <v>0</v>
      </c>
      <c r="D39" s="51"/>
      <c r="E39" s="43"/>
      <c r="F39" s="32"/>
    </row>
    <row r="40" spans="1:7" x14ac:dyDescent="0.25">
      <c r="A40" s="13" t="s">
        <v>12</v>
      </c>
      <c r="C40" s="2">
        <f>G38*B22*B38</f>
        <v>0</v>
      </c>
      <c r="D40" s="51"/>
      <c r="E40" s="43"/>
      <c r="F40" s="31"/>
    </row>
    <row r="41" spans="1:7" x14ac:dyDescent="0.25">
      <c r="A41" s="27" t="s">
        <v>29</v>
      </c>
      <c r="B41" s="28"/>
      <c r="C41" s="29"/>
      <c r="D41" s="29"/>
      <c r="E41" s="45"/>
      <c r="F41" s="30"/>
      <c r="G41" s="46">
        <f>IF(F41-E41&lt;=0,0,(F41-E41)+1)</f>
        <v>0</v>
      </c>
    </row>
    <row r="42" spans="1:7" x14ac:dyDescent="0.25">
      <c r="A42" s="13" t="s">
        <v>11</v>
      </c>
      <c r="C42" s="2">
        <f>G41*B17</f>
        <v>0</v>
      </c>
      <c r="D42" s="51"/>
      <c r="E42" s="43"/>
      <c r="F42" s="31"/>
    </row>
    <row r="43" spans="1:7" x14ac:dyDescent="0.25">
      <c r="A43" s="13" t="s">
        <v>12</v>
      </c>
      <c r="C43" s="2">
        <f>G41*B22*B41</f>
        <v>0</v>
      </c>
      <c r="D43" s="51"/>
      <c r="E43" s="43"/>
      <c r="F43" s="31"/>
    </row>
    <row r="44" spans="1:7" x14ac:dyDescent="0.25">
      <c r="A44" s="27" t="s">
        <v>30</v>
      </c>
      <c r="B44" s="28"/>
      <c r="C44" s="29"/>
      <c r="D44" s="29"/>
      <c r="E44" s="45"/>
      <c r="F44" s="30"/>
      <c r="G44" s="46">
        <f t="shared" ref="G44:G56" si="0">IF(F44-E44=0,0,(F44-E44)+1)</f>
        <v>0</v>
      </c>
    </row>
    <row r="45" spans="1:7" x14ac:dyDescent="0.25">
      <c r="A45" s="13" t="s">
        <v>11</v>
      </c>
      <c r="C45" s="2">
        <f>G44*B17</f>
        <v>0</v>
      </c>
      <c r="D45" s="51"/>
      <c r="E45" s="43"/>
      <c r="F45" s="31"/>
    </row>
    <row r="46" spans="1:7" x14ac:dyDescent="0.25">
      <c r="A46" s="13" t="s">
        <v>12</v>
      </c>
      <c r="C46" s="2">
        <f>G44*B22*B44</f>
        <v>0</v>
      </c>
      <c r="D46" s="51"/>
      <c r="E46" s="43"/>
      <c r="F46" s="31"/>
    </row>
    <row r="47" spans="1:7" x14ac:dyDescent="0.25">
      <c r="A47" s="27" t="s">
        <v>31</v>
      </c>
      <c r="B47" s="28"/>
      <c r="C47" s="29"/>
      <c r="D47" s="29"/>
      <c r="E47" s="45"/>
      <c r="F47" s="30"/>
      <c r="G47" s="46">
        <f t="shared" si="0"/>
        <v>0</v>
      </c>
    </row>
    <row r="48" spans="1:7" x14ac:dyDescent="0.25">
      <c r="A48" s="13" t="s">
        <v>11</v>
      </c>
      <c r="C48" s="2">
        <f>G47*B17</f>
        <v>0</v>
      </c>
      <c r="D48" s="51"/>
      <c r="E48" s="43"/>
      <c r="F48" s="31"/>
    </row>
    <row r="49" spans="1:8" x14ac:dyDescent="0.25">
      <c r="A49" s="13" t="s">
        <v>12</v>
      </c>
      <c r="C49" s="2">
        <f>G47*B22*B47</f>
        <v>0</v>
      </c>
      <c r="D49" s="51"/>
      <c r="E49" s="43"/>
      <c r="F49" s="31"/>
    </row>
    <row r="50" spans="1:8" x14ac:dyDescent="0.25">
      <c r="A50" s="27" t="s">
        <v>32</v>
      </c>
      <c r="B50" s="28"/>
      <c r="C50" s="29"/>
      <c r="D50" s="29"/>
      <c r="E50" s="45"/>
      <c r="F50" s="30"/>
      <c r="G50" s="46">
        <f t="shared" si="0"/>
        <v>0</v>
      </c>
    </row>
    <row r="51" spans="1:8" x14ac:dyDescent="0.25">
      <c r="A51" s="13" t="s">
        <v>11</v>
      </c>
      <c r="C51" s="2">
        <f>G50*B17</f>
        <v>0</v>
      </c>
      <c r="D51" s="51"/>
      <c r="E51" s="43"/>
      <c r="F51" s="31"/>
    </row>
    <row r="52" spans="1:8" x14ac:dyDescent="0.25">
      <c r="A52" s="13" t="s">
        <v>12</v>
      </c>
      <c r="C52" s="2">
        <f>G50*B22*B50</f>
        <v>0</v>
      </c>
      <c r="D52" s="51"/>
      <c r="E52" s="43"/>
      <c r="F52" s="31"/>
    </row>
    <row r="53" spans="1:8" x14ac:dyDescent="0.25">
      <c r="A53" s="27" t="s">
        <v>33</v>
      </c>
      <c r="B53" s="28"/>
      <c r="C53" s="29"/>
      <c r="D53" s="29"/>
      <c r="E53" s="45"/>
      <c r="F53" s="30"/>
      <c r="G53" s="46">
        <f t="shared" si="0"/>
        <v>0</v>
      </c>
    </row>
    <row r="54" spans="1:8" x14ac:dyDescent="0.25">
      <c r="A54" s="13" t="s">
        <v>11</v>
      </c>
      <c r="C54" s="2">
        <f>G53*B17</f>
        <v>0</v>
      </c>
      <c r="D54" s="51"/>
      <c r="E54" s="43"/>
      <c r="F54" s="31"/>
    </row>
    <row r="55" spans="1:8" x14ac:dyDescent="0.25">
      <c r="A55" s="13" t="s">
        <v>12</v>
      </c>
      <c r="C55" s="2">
        <f>G53*B22*B53</f>
        <v>0</v>
      </c>
      <c r="D55" s="51"/>
      <c r="E55" s="43"/>
      <c r="F55" s="31"/>
    </row>
    <row r="56" spans="1:8" x14ac:dyDescent="0.25">
      <c r="A56" s="27" t="s">
        <v>34</v>
      </c>
      <c r="B56" s="28"/>
      <c r="C56" s="29"/>
      <c r="D56" s="29"/>
      <c r="E56" s="45"/>
      <c r="F56" s="30"/>
      <c r="G56" s="46">
        <f t="shared" si="0"/>
        <v>0</v>
      </c>
    </row>
    <row r="57" spans="1:8" x14ac:dyDescent="0.25">
      <c r="A57" s="13" t="s">
        <v>11</v>
      </c>
      <c r="C57" s="2">
        <f>G56*B17</f>
        <v>0</v>
      </c>
      <c r="D57" s="51"/>
      <c r="E57" s="43"/>
      <c r="F57" s="31"/>
      <c r="H57" s="2"/>
    </row>
    <row r="58" spans="1:8" x14ac:dyDescent="0.25">
      <c r="A58" s="13" t="s">
        <v>12</v>
      </c>
      <c r="C58" s="2">
        <f>G56*B22*B56</f>
        <v>0</v>
      </c>
      <c r="D58" s="51"/>
      <c r="E58" s="43"/>
      <c r="F58" s="31"/>
    </row>
    <row r="59" spans="1:8" x14ac:dyDescent="0.25">
      <c r="A59" s="27" t="s">
        <v>40</v>
      </c>
      <c r="B59" s="28"/>
      <c r="C59" s="29"/>
      <c r="D59" s="29"/>
      <c r="E59" s="45"/>
      <c r="F59" s="30"/>
      <c r="G59" s="46">
        <f t="shared" ref="G59" si="1">IF(F59-E59=0,0,(F59-E59)+1)</f>
        <v>0</v>
      </c>
    </row>
    <row r="60" spans="1:8" x14ac:dyDescent="0.25">
      <c r="A60" s="13" t="s">
        <v>11</v>
      </c>
      <c r="C60" s="2">
        <f>G59*$B$17</f>
        <v>0</v>
      </c>
      <c r="D60" s="51"/>
      <c r="E60" s="43"/>
      <c r="F60" s="31"/>
      <c r="H60" s="2"/>
    </row>
    <row r="61" spans="1:8" x14ac:dyDescent="0.25">
      <c r="A61" s="13" t="s">
        <v>12</v>
      </c>
      <c r="C61" s="2">
        <f>G59*$B$22*B59</f>
        <v>0</v>
      </c>
      <c r="D61" s="51"/>
      <c r="E61" s="43"/>
      <c r="F61" s="31"/>
    </row>
    <row r="62" spans="1:8" x14ac:dyDescent="0.25">
      <c r="A62" s="27" t="s">
        <v>41</v>
      </c>
      <c r="B62" s="28"/>
      <c r="C62" s="29"/>
      <c r="D62" s="29"/>
      <c r="E62" s="45"/>
      <c r="F62" s="30"/>
      <c r="G62" s="46">
        <f t="shared" ref="G62" si="2">IF(F62-E62=0,0,(F62-E62)+1)</f>
        <v>0</v>
      </c>
    </row>
    <row r="63" spans="1:8" x14ac:dyDescent="0.25">
      <c r="A63" s="13" t="s">
        <v>11</v>
      </c>
      <c r="C63" s="2">
        <f>G62*$B$17</f>
        <v>0</v>
      </c>
      <c r="D63" s="51"/>
      <c r="E63" s="43"/>
      <c r="F63" s="31"/>
      <c r="H63" s="2"/>
    </row>
    <row r="64" spans="1:8" x14ac:dyDescent="0.25">
      <c r="A64" s="13" t="s">
        <v>12</v>
      </c>
      <c r="C64" s="2">
        <f>G62*$B$22*B62</f>
        <v>0</v>
      </c>
      <c r="D64" s="51"/>
      <c r="E64" s="43"/>
      <c r="F64" s="31"/>
    </row>
    <row r="65" spans="1:8" x14ac:dyDescent="0.25">
      <c r="A65" s="27" t="s">
        <v>42</v>
      </c>
      <c r="B65" s="28"/>
      <c r="C65" s="29"/>
      <c r="D65" s="29"/>
      <c r="E65" s="45"/>
      <c r="F65" s="30"/>
      <c r="G65" s="46">
        <f t="shared" ref="G65" si="3">IF(F65-E65=0,0,(F65-E65)+1)</f>
        <v>0</v>
      </c>
    </row>
    <row r="66" spans="1:8" x14ac:dyDescent="0.25">
      <c r="A66" s="13" t="s">
        <v>11</v>
      </c>
      <c r="C66" s="2">
        <f>G65*$B$17</f>
        <v>0</v>
      </c>
      <c r="D66" s="51"/>
      <c r="E66" s="43"/>
      <c r="F66" s="31"/>
      <c r="H66" s="2"/>
    </row>
    <row r="67" spans="1:8" x14ac:dyDescent="0.25">
      <c r="A67" s="13" t="s">
        <v>12</v>
      </c>
      <c r="C67" s="2">
        <f>G65*$B$22*B65</f>
        <v>0</v>
      </c>
      <c r="D67" s="51"/>
      <c r="E67" s="43"/>
      <c r="F67" s="31"/>
    </row>
    <row r="68" spans="1:8" x14ac:dyDescent="0.25">
      <c r="A68" s="27" t="s">
        <v>43</v>
      </c>
      <c r="B68" s="28"/>
      <c r="C68" s="29"/>
      <c r="D68" s="29"/>
      <c r="E68" s="45"/>
      <c r="F68" s="30"/>
      <c r="G68" s="46">
        <f t="shared" ref="G68" si="4">IF(F68-E68=0,0,(F68-E68)+1)</f>
        <v>0</v>
      </c>
    </row>
    <row r="69" spans="1:8" x14ac:dyDescent="0.25">
      <c r="A69" s="13" t="s">
        <v>11</v>
      </c>
      <c r="C69" s="2">
        <f>G68*$B$17</f>
        <v>0</v>
      </c>
      <c r="D69" s="51"/>
      <c r="E69" s="43"/>
      <c r="F69" s="31"/>
      <c r="H69" s="2"/>
    </row>
    <row r="70" spans="1:8" x14ac:dyDescent="0.25">
      <c r="A70" s="13" t="s">
        <v>12</v>
      </c>
      <c r="C70" s="2">
        <f>G68*$B$22*B68</f>
        <v>0</v>
      </c>
      <c r="D70" s="51"/>
      <c r="E70" s="43"/>
      <c r="F70" s="31"/>
    </row>
    <row r="71" spans="1:8" x14ac:dyDescent="0.25">
      <c r="A71" s="27" t="s">
        <v>44</v>
      </c>
      <c r="B71" s="28"/>
      <c r="C71" s="29"/>
      <c r="D71" s="29"/>
      <c r="E71" s="45"/>
      <c r="F71" s="30"/>
      <c r="G71" s="46">
        <f t="shared" ref="G71" si="5">IF(F71-E71=0,0,(F71-E71)+1)</f>
        <v>0</v>
      </c>
    </row>
    <row r="72" spans="1:8" x14ac:dyDescent="0.25">
      <c r="A72" s="13" t="s">
        <v>11</v>
      </c>
      <c r="C72" s="2">
        <f>G71*$B$17</f>
        <v>0</v>
      </c>
      <c r="D72" s="51"/>
      <c r="E72" s="43"/>
      <c r="F72" s="31"/>
      <c r="H72" s="2"/>
    </row>
    <row r="73" spans="1:8" x14ac:dyDescent="0.25">
      <c r="A73" s="13" t="s">
        <v>12</v>
      </c>
      <c r="C73" s="2">
        <f>G71*$B$22*B71</f>
        <v>0</v>
      </c>
      <c r="D73" s="51"/>
      <c r="E73" s="43"/>
      <c r="F73" s="31"/>
    </row>
    <row r="74" spans="1:8" x14ac:dyDescent="0.25">
      <c r="A74" s="27" t="s">
        <v>45</v>
      </c>
      <c r="B74" s="28"/>
      <c r="C74" s="29"/>
      <c r="D74" s="29"/>
      <c r="E74" s="45"/>
      <c r="F74" s="30"/>
      <c r="G74" s="46">
        <f t="shared" ref="G74" si="6">IF(F74-E74=0,0,(F74-E74)+1)</f>
        <v>0</v>
      </c>
    </row>
    <row r="75" spans="1:8" x14ac:dyDescent="0.25">
      <c r="A75" s="13" t="s">
        <v>11</v>
      </c>
      <c r="C75" s="2">
        <f>G74*$B$17</f>
        <v>0</v>
      </c>
      <c r="D75" s="51"/>
      <c r="E75" s="43"/>
      <c r="F75" s="31"/>
      <c r="H75" s="2"/>
    </row>
    <row r="76" spans="1:8" x14ac:dyDescent="0.25">
      <c r="A76" s="13" t="s">
        <v>12</v>
      </c>
      <c r="C76" s="2">
        <f>G74*$B$22*B74</f>
        <v>0</v>
      </c>
      <c r="D76" s="51"/>
      <c r="E76" s="43"/>
      <c r="F76" s="31"/>
    </row>
    <row r="77" spans="1:8" x14ac:dyDescent="0.25">
      <c r="A77" s="27" t="s">
        <v>46</v>
      </c>
      <c r="B77" s="28"/>
      <c r="C77" s="29"/>
      <c r="D77" s="29"/>
      <c r="E77" s="45"/>
      <c r="F77" s="30"/>
      <c r="G77" s="46">
        <f t="shared" ref="G77" si="7">IF(F77-E77=0,0,(F77-E77)+1)</f>
        <v>0</v>
      </c>
    </row>
    <row r="78" spans="1:8" x14ac:dyDescent="0.25">
      <c r="A78" s="13" t="s">
        <v>11</v>
      </c>
      <c r="C78" s="2">
        <f>G77*$B$17</f>
        <v>0</v>
      </c>
      <c r="D78" s="51"/>
      <c r="E78" s="43"/>
      <c r="F78" s="31"/>
      <c r="H78" s="2"/>
    </row>
    <row r="79" spans="1:8" x14ac:dyDescent="0.25">
      <c r="A79" s="13" t="s">
        <v>12</v>
      </c>
      <c r="C79" s="2">
        <f>G77*$B$22*B77</f>
        <v>0</v>
      </c>
      <c r="D79" s="51"/>
      <c r="E79" s="43"/>
      <c r="F79" s="31"/>
    </row>
    <row r="80" spans="1:8" x14ac:dyDescent="0.25">
      <c r="A80" s="27" t="s">
        <v>47</v>
      </c>
      <c r="B80" s="28"/>
      <c r="C80" s="29"/>
      <c r="D80" s="29"/>
      <c r="E80" s="45"/>
      <c r="F80" s="30"/>
      <c r="G80" s="46">
        <f t="shared" ref="G80" si="8">IF(F80-E80=0,0,(F80-E80)+1)</f>
        <v>0</v>
      </c>
    </row>
    <row r="81" spans="1:8" x14ac:dyDescent="0.25">
      <c r="A81" s="13" t="s">
        <v>11</v>
      </c>
      <c r="C81" s="2">
        <f>G80*$B$17</f>
        <v>0</v>
      </c>
      <c r="D81" s="51"/>
      <c r="E81" s="43"/>
      <c r="F81" s="31"/>
      <c r="H81" s="2"/>
    </row>
    <row r="82" spans="1:8" x14ac:dyDescent="0.25">
      <c r="A82" s="13" t="s">
        <v>12</v>
      </c>
      <c r="C82" s="2">
        <f>G80*$B$22*B80</f>
        <v>0</v>
      </c>
      <c r="D82" s="51"/>
      <c r="E82" s="43"/>
      <c r="F82" s="31"/>
    </row>
    <row r="83" spans="1:8" x14ac:dyDescent="0.25">
      <c r="A83" s="27" t="s">
        <v>48</v>
      </c>
      <c r="B83" s="28"/>
      <c r="C83" s="29"/>
      <c r="D83" s="29"/>
      <c r="E83" s="45"/>
      <c r="F83" s="30"/>
      <c r="G83" s="46">
        <f t="shared" ref="G83" si="9">IF(F83-E83=0,0,(F83-E83)+1)</f>
        <v>0</v>
      </c>
    </row>
    <row r="84" spans="1:8" x14ac:dyDescent="0.25">
      <c r="A84" s="13" t="s">
        <v>11</v>
      </c>
      <c r="C84" s="2">
        <f>G83*$B$17</f>
        <v>0</v>
      </c>
      <c r="D84" s="51"/>
      <c r="E84" s="43"/>
      <c r="F84" s="31"/>
      <c r="H84" s="2"/>
    </row>
    <row r="85" spans="1:8" x14ac:dyDescent="0.25">
      <c r="A85" s="13" t="s">
        <v>12</v>
      </c>
      <c r="C85" s="2">
        <f>G83*$B$22*B83</f>
        <v>0</v>
      </c>
      <c r="D85" s="51"/>
      <c r="E85" s="43"/>
      <c r="F85" s="31"/>
    </row>
    <row r="86" spans="1:8" x14ac:dyDescent="0.25">
      <c r="A86" s="27" t="s">
        <v>49</v>
      </c>
      <c r="B86" s="28"/>
      <c r="C86" s="29"/>
      <c r="D86" s="29"/>
      <c r="E86" s="45"/>
      <c r="F86" s="30"/>
      <c r="G86" s="46">
        <f t="shared" ref="G86" si="10">IF(F86-E86=0,0,(F86-E86)+1)</f>
        <v>0</v>
      </c>
    </row>
    <row r="87" spans="1:8" x14ac:dyDescent="0.25">
      <c r="A87" s="13" t="s">
        <v>11</v>
      </c>
      <c r="C87" s="2">
        <f>G86*$B$17</f>
        <v>0</v>
      </c>
      <c r="D87" s="51"/>
      <c r="E87" s="43"/>
      <c r="F87" s="31"/>
      <c r="H87" s="2"/>
    </row>
    <row r="88" spans="1:8" x14ac:dyDescent="0.25">
      <c r="A88" s="13" t="s">
        <v>12</v>
      </c>
      <c r="C88" s="2">
        <f>G86*$B$22*B86</f>
        <v>0</v>
      </c>
      <c r="D88" s="51"/>
      <c r="E88" s="43"/>
      <c r="F88" s="31"/>
    </row>
    <row r="89" spans="1:8" x14ac:dyDescent="0.25">
      <c r="A89" s="27" t="s">
        <v>50</v>
      </c>
      <c r="B89" s="28"/>
      <c r="C89" s="29"/>
      <c r="D89" s="29"/>
      <c r="E89" s="45"/>
      <c r="F89" s="30"/>
      <c r="G89" s="46">
        <f t="shared" ref="G89" si="11">IF(F89-E89=0,0,(F89-E89)+1)</f>
        <v>0</v>
      </c>
    </row>
    <row r="90" spans="1:8" x14ac:dyDescent="0.25">
      <c r="A90" s="13" t="s">
        <v>11</v>
      </c>
      <c r="C90" s="2">
        <f>G89*$B$17</f>
        <v>0</v>
      </c>
      <c r="D90" s="51"/>
      <c r="E90" s="43"/>
      <c r="F90" s="31"/>
      <c r="H90" s="2"/>
    </row>
    <row r="91" spans="1:8" x14ac:dyDescent="0.25">
      <c r="A91" s="20" t="s">
        <v>12</v>
      </c>
      <c r="B91" s="33"/>
      <c r="C91" s="34">
        <f>G89*$B$22*B89</f>
        <v>0</v>
      </c>
      <c r="D91" s="50"/>
      <c r="E91" s="44"/>
      <c r="F91" s="35"/>
    </row>
  </sheetData>
  <sheetProtection selectLockedCells="1"/>
  <mergeCells count="5">
    <mergeCell ref="E4:F4"/>
    <mergeCell ref="E5:I6"/>
    <mergeCell ref="E7:I12"/>
    <mergeCell ref="A1:B1"/>
    <mergeCell ref="E13:I26"/>
  </mergeCells>
  <dataValidations count="20">
    <dataValidation type="date" operator="greaterThanOrEqual" allowBlank="1" showInputMessage="1" showErrorMessage="1" errorTitle="Ongeldige datum" error="Als de medewerker bij de start van het kalenderjaar al langer dan 26 weken ziek is, vul hier dan 1 januari plus het kalenderjaar in." promptTitle="Toelichting" prompt="Vul hier de datum in waarop de werknemer 26 weken arbeidsongeschikt is. Is de werknemer vóór 1 januari al langer dan 26 weken arbeidsongeschikt, vul hier dan 1 januari in." sqref="E29" xr:uid="{3AF825E9-186C-4C46-9B20-07BA2A87E164}">
      <formula1>B2</formula1>
    </dataValidation>
    <dataValidation type="date" allowBlank="1" showInputMessage="1" showErrorMessage="1" errorTitle="Ongeldige datum" error="De einddatum ligt voor de start datum of na 31 december dit kalenderjaar" sqref="F38 F30:F31 F32 F33:F34 F35 F36:F37 F39:F91 F29" xr:uid="{FD16E242-FAA6-4AC4-BD7F-A4F27931E01D}">
      <formula1>E29</formula1>
      <formula2>$B$3</formula2>
    </dataValidation>
    <dataValidation type="date" showInputMessage="1" showErrorMessage="1" errorTitle="Ongeldige datum" error="De startdatum van deze periode moet later zijn dan de einddatum van de vorige periode. En de startdatum moet voor 31 december van het kalenderjaar zijn." sqref="E32" xr:uid="{4943080C-1465-4DDA-96FA-5ADDAC2FED31}">
      <formula1>F29</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35" xr:uid="{6F2B3CDA-50DD-40F4-8790-6CF1D0F32179}">
      <formula1>F32</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38" xr:uid="{57ACAC40-CDE7-482F-A0A0-632D1EF5A109}">
      <formula1>F35</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41" xr:uid="{3037646E-AFE8-4D8D-8EAC-52EEC1DF69FA}">
      <formula1>F38</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44" xr:uid="{9B05B59B-4B26-4EC9-AD63-22400F7F4759}">
      <formula1>F41</formula1>
      <formula2>B3</formula2>
    </dataValidation>
    <dataValidation type="date" allowBlank="1" showInputMessage="1" showErrorMessage="1" sqref="E47" xr:uid="{BA35638A-95B7-4F8F-95D9-821A01BF728E}">
      <formula1>F44</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50" xr:uid="{C9AFF8B7-37C3-4186-B796-934CDAE3EC53}">
      <formula1>F47</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53" xr:uid="{4568C7BE-3AA9-4C7A-83C8-F51E1676C119}">
      <formula1>F50</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62 E59 E56" xr:uid="{743A249D-7F62-4F30-80E0-D3977A096EAD}">
      <formula1>F53</formula1>
      <formula2>B3</formula2>
    </dataValidation>
    <dataValidation type="date" allowBlank="1" showInputMessage="1" showErrorMessage="1" errorTitle="Datum onjuist" error="De startdatum moet na de einddatum van de vorige periode liggen. En de startdatum moet voor het einde van het kalenderjaar liggen." sqref="E65" xr:uid="{D62E9513-8328-476F-855E-0E9866817412}">
      <formula1>F62</formula1>
      <formula2>B3</formula2>
    </dataValidation>
    <dataValidation type="date" allowBlank="1" showInputMessage="1" showErrorMessage="1" error="De startdatum moet na de einddatum van de vorige periode liggen. En de startdatum moet voor het einde van het kalenderjaar liggen." sqref="E68" xr:uid="{E6FE6597-238C-497E-837C-4A0A4C61200E}">
      <formula1>F65</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89" xr:uid="{F3FF353C-C326-4E46-B2B8-C026EA10878A}">
      <formula1>F86</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86" xr:uid="{661C86B3-BFF9-4FF7-BAD4-906CA24A3D76}">
      <formula1>F83</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83" xr:uid="{ACA822C9-195F-4172-A870-9EC99ADA38B3}">
      <formula1>F80</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80" xr:uid="{37686F7E-685A-4E2C-BAC4-8D11955D286D}">
      <formula1>F77</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77" xr:uid="{78FFFAF7-3EBF-4767-8FCA-BD2C63786317}">
      <formula1>F74</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74" xr:uid="{A21BA0CD-36C3-4D3B-AF1B-B5CE222C7584}">
      <formula1>F71</formula1>
      <formula2>B3</formula2>
    </dataValidation>
    <dataValidation type="date" allowBlank="1" showInputMessage="1" showErrorMessage="1" errorTitle="Ongeldige datum" error="De startdatum moet na de einddatum van de vorige periode liggen. En de startdatum moet voor het einde van het kalenderjaar liggen." sqref="E71" xr:uid="{79FF0D9E-36BF-403D-83A4-10A29D8FFEC9}">
      <formula1>F68</formula1>
      <formula2>B3</formula2>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600A6BD31C9841AD3DB477BD8162A1" ma:contentTypeVersion="16" ma:contentTypeDescription="Create a new document." ma:contentTypeScope="" ma:versionID="c7c6d298da96507eb3dc7d81dbdb6631">
  <xsd:schema xmlns:xsd="http://www.w3.org/2001/XMLSchema" xmlns:xs="http://www.w3.org/2001/XMLSchema" xmlns:p="http://schemas.microsoft.com/office/2006/metadata/properties" xmlns:ns2="612d6d1f-80b6-4df1-8776-b89d1f0f5fdd" xmlns:ns3="ebe9c093-7258-400c-b57b-15ad3d75e464" targetNamespace="http://schemas.microsoft.com/office/2006/metadata/properties" ma:root="true" ma:fieldsID="15f5355337f575a714d906a41ad88099" ns2:_="" ns3:_="">
    <xsd:import namespace="612d6d1f-80b6-4df1-8776-b89d1f0f5fdd"/>
    <xsd:import namespace="ebe9c093-7258-400c-b57b-15ad3d75e4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d6d1f-80b6-4df1-8776-b89d1f0f5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fe3910d-ab50-4242-942f-840934c91a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9c093-7258-400c-b57b-15ad3d75e46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e55877-1bb6-4f57-860b-56ca838e6318}" ma:internalName="TaxCatchAll" ma:showField="CatchAllData" ma:web="ebe9c093-7258-400c-b57b-15ad3d75e4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2d6d1f-80b6-4df1-8776-b89d1f0f5fdd">
      <Terms xmlns="http://schemas.microsoft.com/office/infopath/2007/PartnerControls"/>
    </lcf76f155ced4ddcb4097134ff3c332f>
    <TaxCatchAll xmlns="ebe9c093-7258-400c-b57b-15ad3d75e464" xsi:nil="true"/>
  </documentManagement>
</p:properties>
</file>

<file path=customXml/itemProps1.xml><?xml version="1.0" encoding="utf-8"?>
<ds:datastoreItem xmlns:ds="http://schemas.openxmlformats.org/officeDocument/2006/customXml" ds:itemID="{199B78C2-7846-4F02-AC5B-0028D0D87C0D}">
  <ds:schemaRefs>
    <ds:schemaRef ds:uri="http://schemas.microsoft.com/sharepoint/v3/contenttype/forms"/>
  </ds:schemaRefs>
</ds:datastoreItem>
</file>

<file path=customXml/itemProps2.xml><?xml version="1.0" encoding="utf-8"?>
<ds:datastoreItem xmlns:ds="http://schemas.openxmlformats.org/officeDocument/2006/customXml" ds:itemID="{0056C031-B72D-4FF6-9AAD-CA61775BD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d6d1f-80b6-4df1-8776-b89d1f0f5fdd"/>
    <ds:schemaRef ds:uri="ebe9c093-7258-400c-b57b-15ad3d75e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111B7-62DD-47B5-BAD8-908C9CF37F6A}">
  <ds:schemaRefs>
    <ds:schemaRef ds:uri="http://schemas.microsoft.com/office/2006/documentManagement/types"/>
    <ds:schemaRef ds:uri="http://www.w3.org/XML/1998/namespace"/>
    <ds:schemaRef ds:uri="ebe9c093-7258-400c-b57b-15ad3d75e464"/>
    <ds:schemaRef ds:uri="612d6d1f-80b6-4df1-8776-b89d1f0f5fdd"/>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Berry Tijhuis</dc:creator>
  <cp:keywords/>
  <dc:description/>
  <cp:lastModifiedBy>Margriet Pflug</cp:lastModifiedBy>
  <cp:revision/>
  <dcterms:created xsi:type="dcterms:W3CDTF">2024-09-19T07:12:03Z</dcterms:created>
  <dcterms:modified xsi:type="dcterms:W3CDTF">2025-04-09T09:21:28Z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0x01010017600A6BD31C9841AD3DB477BD8162A1</vt:lpwstr>
  </property>
  <property fmtid="{D5CDD505-2E9C-101B-9397-08002B2CF9AE}" pid="3" name="MediaServiceImageTags">
    <vt:lpwstr/>
  </property>
</Properties>
</file>